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\\fxx0004\orgdata2\FRR1\Arbeit\101_Konzernabschluss_IFRS\01_Actual-Forecast\2016 Q2\09_Präsentationen\"/>
    </mc:Choice>
  </mc:AlternateContent>
  <bookViews>
    <workbookView xWindow="0" yWindow="0" windowWidth="25200" windowHeight="11265" tabRatio="849" firstSheet="2" activeTab="2"/>
  </bookViews>
  <sheets>
    <sheet name="_com.sap.ip.bi.xl.hiddensheet" sheetId="5" state="veryHidden" r:id="rId1"/>
    <sheet name="BExRepositorySheet" sheetId="4" state="veryHidden" r:id="rId2"/>
    <sheet name="IS segment reporting" sheetId="7" r:id="rId3"/>
    <sheet name="IS segment reporting (Q)" sheetId="17" r:id="rId4"/>
    <sheet name="Balance sheet segment reporting" sheetId="24" r:id="rId5"/>
    <sheet name="Graph" sheetId="2" state="hidden" r:id="rId6"/>
  </sheets>
  <externalReferences>
    <externalReference r:id="rId7"/>
    <externalReference r:id="rId8"/>
    <externalReference r:id="rId9"/>
  </externalReferences>
  <definedNames>
    <definedName name="DF_GRID_1">#REF!</definedName>
    <definedName name="DF_NAVPANEL_13" localSheetId="3">#REF!</definedName>
    <definedName name="DF_NAVPANEL_13">#REF!</definedName>
    <definedName name="DF_NAVPANEL_18" localSheetId="3">#REF!</definedName>
    <definedName name="DF_NAVPANEL_18">#REF!</definedName>
    <definedName name="_xlnm.Print_Area" localSheetId="4">'Balance sheet segment reporting'!$A$1:$Y$60</definedName>
    <definedName name="_xlnm.Print_Area" localSheetId="2">'IS segment reporting'!$A$1:$T$27</definedName>
    <definedName name="_xlnm.Print_Area" localSheetId="3">'IS segment reporting (Q)'!$A$1:$T$27</definedName>
    <definedName name="SAPBEXhrIndnt" hidden="1">"Wide"</definedName>
    <definedName name="SAPBEXrevision" hidden="1">11</definedName>
    <definedName name="SAPBEXsysID" hidden="1">"A41"</definedName>
    <definedName name="SAPBEXwbID" hidden="1">"D8W1HRUOA016M6X41GDPB8KLS"</definedName>
    <definedName name="SAPCrosstab1">#REF!</definedName>
    <definedName name="SAPsysID" hidden="1">"708C5W7SBKP804JT78WJ0JNKI"</definedName>
    <definedName name="SAPwbID" hidden="1">"ARS"</definedName>
  </definedNames>
  <calcPr calcId="152511"/>
</workbook>
</file>

<file path=xl/calcChain.xml><?xml version="1.0" encoding="utf-8"?>
<calcChain xmlns="http://schemas.openxmlformats.org/spreadsheetml/2006/main">
  <c r="T51" i="24" l="1"/>
  <c r="S51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S49" i="24" s="1"/>
  <c r="T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S48" i="24" s="1"/>
  <c r="R47" i="24"/>
  <c r="Q47" i="24"/>
  <c r="P47" i="24"/>
  <c r="O47" i="24"/>
  <c r="N47" i="24"/>
  <c r="M47" i="24"/>
  <c r="L47" i="24"/>
  <c r="K47" i="24"/>
  <c r="J47" i="24"/>
  <c r="I47" i="24"/>
  <c r="H47" i="24"/>
  <c r="G47" i="24"/>
  <c r="S47" i="24" s="1"/>
  <c r="T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S46" i="24" s="1"/>
  <c r="J45" i="24"/>
  <c r="T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S44" i="24" s="1"/>
  <c r="R43" i="24"/>
  <c r="Q43" i="24"/>
  <c r="P43" i="24"/>
  <c r="O43" i="24"/>
  <c r="N43" i="24"/>
  <c r="M43" i="24"/>
  <c r="L43" i="24"/>
  <c r="K43" i="24"/>
  <c r="J43" i="24"/>
  <c r="I43" i="24"/>
  <c r="H43" i="24"/>
  <c r="T43" i="24" s="1"/>
  <c r="G43" i="24"/>
  <c r="S43" i="24" s="1"/>
  <c r="R42" i="24"/>
  <c r="Q42" i="24"/>
  <c r="P42" i="24"/>
  <c r="O42" i="24"/>
  <c r="N42" i="24"/>
  <c r="M42" i="24"/>
  <c r="L42" i="24"/>
  <c r="K42" i="24"/>
  <c r="J42" i="24"/>
  <c r="I42" i="24"/>
  <c r="H42" i="24"/>
  <c r="T42" i="24" s="1"/>
  <c r="G42" i="24"/>
  <c r="S42" i="24" s="1"/>
  <c r="R41" i="24"/>
  <c r="R45" i="24" s="1"/>
  <c r="R50" i="24" s="1"/>
  <c r="Q41" i="24"/>
  <c r="Q45" i="24" s="1"/>
  <c r="Q50" i="24" s="1"/>
  <c r="P41" i="24"/>
  <c r="P45" i="24" s="1"/>
  <c r="P50" i="24" s="1"/>
  <c r="O41" i="24"/>
  <c r="O45" i="24" s="1"/>
  <c r="O50" i="24" s="1"/>
  <c r="N41" i="24"/>
  <c r="N45" i="24" s="1"/>
  <c r="N50" i="24" s="1"/>
  <c r="M41" i="24"/>
  <c r="M45" i="24" s="1"/>
  <c r="M50" i="24" s="1"/>
  <c r="L41" i="24"/>
  <c r="L45" i="24" s="1"/>
  <c r="L50" i="24" s="1"/>
  <c r="K41" i="24"/>
  <c r="K45" i="24" s="1"/>
  <c r="K50" i="24" s="1"/>
  <c r="J41" i="24"/>
  <c r="I41" i="24"/>
  <c r="I45" i="24" s="1"/>
  <c r="I50" i="24" s="1"/>
  <c r="H41" i="24"/>
  <c r="H45" i="24" s="1"/>
  <c r="G41" i="24"/>
  <c r="G45" i="24" s="1"/>
  <c r="T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S39" i="24" s="1"/>
  <c r="T38" i="24"/>
  <c r="S38" i="24"/>
  <c r="R38" i="24"/>
  <c r="P38" i="24"/>
  <c r="O38" i="24"/>
  <c r="N38" i="24"/>
  <c r="J38" i="24"/>
  <c r="L38" i="24" s="1"/>
  <c r="G38" i="24"/>
  <c r="Q38" i="24" s="1"/>
  <c r="A33" i="24"/>
  <c r="V30" i="24" s="1"/>
  <c r="W30" i="24"/>
  <c r="T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S27" i="24" s="1"/>
  <c r="R26" i="24"/>
  <c r="Q26" i="24"/>
  <c r="P26" i="24"/>
  <c r="O26" i="24"/>
  <c r="N26" i="24"/>
  <c r="M26" i="24"/>
  <c r="L26" i="24"/>
  <c r="K26" i="24"/>
  <c r="J26" i="24"/>
  <c r="I26" i="24"/>
  <c r="H26" i="24"/>
  <c r="T26" i="24" s="1"/>
  <c r="G26" i="24"/>
  <c r="S26" i="24" s="1"/>
  <c r="R25" i="24"/>
  <c r="Q25" i="24"/>
  <c r="P25" i="24"/>
  <c r="O25" i="24"/>
  <c r="N25" i="24"/>
  <c r="M25" i="24"/>
  <c r="L25" i="24"/>
  <c r="K25" i="24"/>
  <c r="J25" i="24"/>
  <c r="I25" i="24"/>
  <c r="H25" i="24"/>
  <c r="T25" i="24" s="1"/>
  <c r="G25" i="24"/>
  <c r="S25" i="24" s="1"/>
  <c r="R24" i="24"/>
  <c r="Q24" i="24"/>
  <c r="P24" i="24"/>
  <c r="O24" i="24"/>
  <c r="N24" i="24"/>
  <c r="M24" i="24"/>
  <c r="L24" i="24"/>
  <c r="K24" i="24"/>
  <c r="J24" i="24"/>
  <c r="I24" i="24"/>
  <c r="H24" i="24"/>
  <c r="T24" i="24" s="1"/>
  <c r="G24" i="24"/>
  <c r="S24" i="24" s="1"/>
  <c r="R22" i="24"/>
  <c r="Q22" i="24"/>
  <c r="P22" i="24"/>
  <c r="O22" i="24"/>
  <c r="N22" i="24"/>
  <c r="M22" i="24"/>
  <c r="L22" i="24"/>
  <c r="K22" i="24"/>
  <c r="J22" i="24"/>
  <c r="I22" i="24"/>
  <c r="H22" i="24"/>
  <c r="G22" i="24"/>
  <c r="S22" i="24" s="1"/>
  <c r="T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S21" i="24" s="1"/>
  <c r="N20" i="24"/>
  <c r="T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S19" i="24" s="1"/>
  <c r="R18" i="24"/>
  <c r="R20" i="24" s="1"/>
  <c r="Q18" i="24"/>
  <c r="Q20" i="24" s="1"/>
  <c r="P18" i="24"/>
  <c r="P20" i="24" s="1"/>
  <c r="O18" i="24"/>
  <c r="O20" i="24" s="1"/>
  <c r="N18" i="24"/>
  <c r="M18" i="24"/>
  <c r="M20" i="24" s="1"/>
  <c r="L18" i="24"/>
  <c r="L20" i="24" s="1"/>
  <c r="K18" i="24"/>
  <c r="K20" i="24" s="1"/>
  <c r="J18" i="24"/>
  <c r="J20" i="24" s="1"/>
  <c r="I18" i="24"/>
  <c r="I20" i="24" s="1"/>
  <c r="H18" i="24"/>
  <c r="H20" i="24" s="1"/>
  <c r="G18" i="24"/>
  <c r="G20" i="24" s="1"/>
  <c r="R15" i="24"/>
  <c r="Q15" i="24"/>
  <c r="P15" i="24"/>
  <c r="P23" i="24" s="1"/>
  <c r="O15" i="24"/>
  <c r="N15" i="24"/>
  <c r="M15" i="24"/>
  <c r="L15" i="24"/>
  <c r="L23" i="24" s="1"/>
  <c r="K15" i="24"/>
  <c r="J15" i="24"/>
  <c r="I15" i="24"/>
  <c r="H15" i="24"/>
  <c r="T15" i="24" s="1"/>
  <c r="G15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S14" i="24" s="1"/>
  <c r="T13" i="24"/>
  <c r="R13" i="24"/>
  <c r="Q13" i="24"/>
  <c r="P13" i="24"/>
  <c r="O13" i="24"/>
  <c r="N13" i="24"/>
  <c r="M13" i="24"/>
  <c r="L13" i="24"/>
  <c r="K13" i="24"/>
  <c r="J13" i="24"/>
  <c r="I13" i="24"/>
  <c r="H13" i="24"/>
  <c r="H23" i="24" s="1"/>
  <c r="G13" i="24"/>
  <c r="S13" i="24" s="1"/>
  <c r="R12" i="24"/>
  <c r="Q12" i="24"/>
  <c r="P12" i="24"/>
  <c r="O12" i="24"/>
  <c r="N12" i="24"/>
  <c r="M12" i="24"/>
  <c r="L12" i="24"/>
  <c r="K12" i="24"/>
  <c r="J12" i="24"/>
  <c r="I12" i="24"/>
  <c r="H12" i="24"/>
  <c r="T12" i="24" s="1"/>
  <c r="G12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T9" i="24"/>
  <c r="S9" i="24"/>
  <c r="R9" i="24"/>
  <c r="Q9" i="24"/>
  <c r="P9" i="24"/>
  <c r="O9" i="24"/>
  <c r="N9" i="24"/>
  <c r="M9" i="24"/>
  <c r="K9" i="24"/>
  <c r="J9" i="24"/>
  <c r="L9" i="24" s="1"/>
  <c r="I9" i="24"/>
  <c r="A4" i="24"/>
  <c r="W1" i="24"/>
  <c r="V1" i="24"/>
  <c r="T23" i="24" l="1"/>
  <c r="H28" i="24"/>
  <c r="L28" i="24"/>
  <c r="P28" i="24"/>
  <c r="G23" i="24"/>
  <c r="G28" i="24" s="1"/>
  <c r="K23" i="24"/>
  <c r="K28" i="24" s="1"/>
  <c r="O23" i="24"/>
  <c r="O28" i="24" s="1"/>
  <c r="S12" i="24"/>
  <c r="S18" i="24"/>
  <c r="S20" i="24" s="1"/>
  <c r="T45" i="24"/>
  <c r="I28" i="24"/>
  <c r="M28" i="24"/>
  <c r="Q28" i="24"/>
  <c r="J50" i="24"/>
  <c r="T47" i="24"/>
  <c r="H50" i="24"/>
  <c r="S10" i="24"/>
  <c r="T10" i="24"/>
  <c r="J23" i="24"/>
  <c r="J28" i="24" s="1"/>
  <c r="N23" i="24"/>
  <c r="N28" i="24" s="1"/>
  <c r="R23" i="24"/>
  <c r="R28" i="24" s="1"/>
  <c r="I23" i="24"/>
  <c r="M23" i="24"/>
  <c r="Q23" i="24"/>
  <c r="T14" i="24"/>
  <c r="S15" i="24"/>
  <c r="T22" i="24"/>
  <c r="G50" i="24"/>
  <c r="S45" i="24"/>
  <c r="S50" i="24" s="1"/>
  <c r="S52" i="24" s="1"/>
  <c r="T49" i="24"/>
  <c r="S41" i="24"/>
  <c r="T18" i="24"/>
  <c r="T20" i="24" s="1"/>
  <c r="T41" i="24"/>
  <c r="I38" i="24"/>
  <c r="K38" i="24" s="1"/>
  <c r="M38" i="24"/>
  <c r="S28" i="24" l="1"/>
  <c r="S23" i="24"/>
  <c r="T28" i="24"/>
  <c r="T50" i="24"/>
  <c r="T52" i="24" s="1"/>
  <c r="M24" i="17" l="1"/>
  <c r="K24" i="17"/>
  <c r="I24" i="17"/>
  <c r="G24" i="17"/>
  <c r="O24" i="17" s="1"/>
  <c r="E24" i="17"/>
  <c r="C24" i="17"/>
  <c r="M23" i="17"/>
  <c r="K23" i="17"/>
  <c r="I23" i="17"/>
  <c r="G23" i="17"/>
  <c r="E23" i="17"/>
  <c r="O23" i="17" s="1"/>
  <c r="C23" i="17"/>
  <c r="M22" i="17"/>
  <c r="K22" i="17"/>
  <c r="I22" i="17"/>
  <c r="G22" i="17"/>
  <c r="E22" i="17"/>
  <c r="C22" i="17"/>
  <c r="O22" i="17" s="1"/>
  <c r="M21" i="17"/>
  <c r="K21" i="17"/>
  <c r="I21" i="17"/>
  <c r="G21" i="17"/>
  <c r="E21" i="17"/>
  <c r="C21" i="17"/>
  <c r="O21" i="17" s="1"/>
  <c r="M20" i="17"/>
  <c r="K20" i="17"/>
  <c r="I20" i="17"/>
  <c r="G20" i="17"/>
  <c r="O20" i="17" s="1"/>
  <c r="E20" i="17"/>
  <c r="C20" i="17"/>
  <c r="M19" i="17"/>
  <c r="K19" i="17"/>
  <c r="I19" i="17"/>
  <c r="G19" i="17"/>
  <c r="E19" i="17"/>
  <c r="O19" i="17" s="1"/>
  <c r="C19" i="17"/>
  <c r="M18" i="17"/>
  <c r="K18" i="17"/>
  <c r="I18" i="17"/>
  <c r="G18" i="17"/>
  <c r="E18" i="17"/>
  <c r="C18" i="17"/>
  <c r="O18" i="17" s="1"/>
  <c r="M17" i="17"/>
  <c r="K17" i="17"/>
  <c r="I17" i="17"/>
  <c r="G17" i="17"/>
  <c r="E17" i="17"/>
  <c r="C17" i="17"/>
  <c r="O17" i="17" s="1"/>
  <c r="M16" i="17"/>
  <c r="K16" i="17"/>
  <c r="I16" i="17"/>
  <c r="G16" i="17"/>
  <c r="O16" i="17" s="1"/>
  <c r="E16" i="17"/>
  <c r="C16" i="17"/>
  <c r="M15" i="17"/>
  <c r="K15" i="17"/>
  <c r="I15" i="17"/>
  <c r="G15" i="17"/>
  <c r="E15" i="17"/>
  <c r="O15" i="17" s="1"/>
  <c r="C15" i="17"/>
  <c r="M14" i="17"/>
  <c r="K14" i="17"/>
  <c r="I14" i="17"/>
  <c r="G14" i="17"/>
  <c r="E14" i="17"/>
  <c r="C14" i="17"/>
  <c r="O14" i="17" s="1"/>
  <c r="M13" i="17"/>
  <c r="K13" i="17"/>
  <c r="I13" i="17"/>
  <c r="G13" i="17"/>
  <c r="E13" i="17"/>
  <c r="C13" i="17"/>
  <c r="O13" i="17" s="1"/>
  <c r="M12" i="17"/>
  <c r="K12" i="17"/>
  <c r="I12" i="17"/>
  <c r="G12" i="17"/>
  <c r="O12" i="17" s="1"/>
  <c r="E12" i="17"/>
  <c r="C12" i="17"/>
  <c r="M11" i="17"/>
  <c r="K11" i="17"/>
  <c r="I11" i="17"/>
  <c r="G11" i="17"/>
  <c r="E11" i="17"/>
  <c r="O11" i="17" s="1"/>
  <c r="C11" i="17"/>
  <c r="M10" i="17"/>
  <c r="K10" i="17"/>
  <c r="I10" i="17"/>
  <c r="G10" i="17"/>
  <c r="E10" i="17"/>
  <c r="C10" i="17"/>
  <c r="O10" i="17" s="1"/>
  <c r="P9" i="17"/>
  <c r="O9" i="17"/>
  <c r="F9" i="17"/>
  <c r="H9" i="17" s="1"/>
  <c r="J9" i="17" s="1"/>
  <c r="E9" i="17"/>
  <c r="G9" i="17" s="1"/>
  <c r="I9" i="17" s="1"/>
  <c r="A4" i="17"/>
  <c r="R1" i="17"/>
  <c r="N24" i="7"/>
  <c r="M24" i="7"/>
  <c r="L24" i="7"/>
  <c r="K24" i="7"/>
  <c r="J24" i="7"/>
  <c r="I24" i="7"/>
  <c r="H24" i="7"/>
  <c r="G24" i="7"/>
  <c r="F24" i="7"/>
  <c r="E24" i="7"/>
  <c r="D24" i="7"/>
  <c r="P24" i="7" s="1"/>
  <c r="C24" i="7"/>
  <c r="O24" i="7" s="1"/>
  <c r="N23" i="7"/>
  <c r="M23" i="7"/>
  <c r="L23" i="7"/>
  <c r="K23" i="7"/>
  <c r="J23" i="7"/>
  <c r="I23" i="7"/>
  <c r="H23" i="7"/>
  <c r="G23" i="7"/>
  <c r="F23" i="7"/>
  <c r="E23" i="7"/>
  <c r="D23" i="7"/>
  <c r="P23" i="7" s="1"/>
  <c r="C23" i="7"/>
  <c r="O23" i="7" s="1"/>
  <c r="N22" i="7"/>
  <c r="M22" i="7"/>
  <c r="L22" i="7"/>
  <c r="K22" i="7"/>
  <c r="J22" i="7"/>
  <c r="I22" i="7"/>
  <c r="H22" i="7"/>
  <c r="G22" i="7"/>
  <c r="F22" i="7"/>
  <c r="E22" i="7"/>
  <c r="D22" i="7"/>
  <c r="P22" i="7" s="1"/>
  <c r="C22" i="7"/>
  <c r="O22" i="7" s="1"/>
  <c r="N21" i="7"/>
  <c r="M21" i="7"/>
  <c r="L21" i="7"/>
  <c r="K21" i="7"/>
  <c r="J21" i="7"/>
  <c r="I21" i="7"/>
  <c r="H21" i="7"/>
  <c r="G21" i="7"/>
  <c r="F21" i="7"/>
  <c r="E21" i="7"/>
  <c r="D21" i="7"/>
  <c r="P21" i="7" s="1"/>
  <c r="C21" i="7"/>
  <c r="O21" i="7" s="1"/>
  <c r="N20" i="7"/>
  <c r="M20" i="7"/>
  <c r="L20" i="7"/>
  <c r="K20" i="7"/>
  <c r="J20" i="7"/>
  <c r="I20" i="7"/>
  <c r="H20" i="7"/>
  <c r="G20" i="7"/>
  <c r="F20" i="7"/>
  <c r="E20" i="7"/>
  <c r="D20" i="7"/>
  <c r="P20" i="7" s="1"/>
  <c r="C20" i="7"/>
  <c r="O20" i="7" s="1"/>
  <c r="N19" i="7"/>
  <c r="M19" i="7"/>
  <c r="L19" i="7"/>
  <c r="K19" i="7"/>
  <c r="J19" i="7"/>
  <c r="I19" i="7"/>
  <c r="H19" i="7"/>
  <c r="G19" i="7"/>
  <c r="F19" i="7"/>
  <c r="E19" i="7"/>
  <c r="D19" i="7"/>
  <c r="P19" i="7" s="1"/>
  <c r="C19" i="7"/>
  <c r="O19" i="7" s="1"/>
  <c r="N18" i="7"/>
  <c r="M18" i="7"/>
  <c r="L18" i="7"/>
  <c r="K18" i="7"/>
  <c r="J18" i="7"/>
  <c r="I18" i="7"/>
  <c r="H18" i="7"/>
  <c r="G18" i="7"/>
  <c r="F18" i="7"/>
  <c r="E18" i="7"/>
  <c r="D18" i="7"/>
  <c r="P18" i="7" s="1"/>
  <c r="C18" i="7"/>
  <c r="O18" i="7" s="1"/>
  <c r="N17" i="7"/>
  <c r="M17" i="7"/>
  <c r="L17" i="7"/>
  <c r="K17" i="7"/>
  <c r="J17" i="7"/>
  <c r="I17" i="7"/>
  <c r="H17" i="7"/>
  <c r="G17" i="7"/>
  <c r="F17" i="7"/>
  <c r="E17" i="7"/>
  <c r="D17" i="7"/>
  <c r="P17" i="7" s="1"/>
  <c r="C17" i="7"/>
  <c r="O17" i="7" s="1"/>
  <c r="N16" i="7"/>
  <c r="M16" i="7"/>
  <c r="L16" i="7"/>
  <c r="K16" i="7"/>
  <c r="J16" i="7"/>
  <c r="I16" i="7"/>
  <c r="H16" i="7"/>
  <c r="G16" i="7"/>
  <c r="F16" i="7"/>
  <c r="E16" i="7"/>
  <c r="D16" i="7"/>
  <c r="P16" i="7" s="1"/>
  <c r="C16" i="7"/>
  <c r="O16" i="7" s="1"/>
  <c r="N15" i="7"/>
  <c r="M15" i="7"/>
  <c r="L15" i="7"/>
  <c r="K15" i="7"/>
  <c r="J15" i="7"/>
  <c r="I15" i="7"/>
  <c r="H15" i="7"/>
  <c r="G15" i="7"/>
  <c r="F15" i="7"/>
  <c r="E15" i="7"/>
  <c r="D15" i="7"/>
  <c r="P15" i="7" s="1"/>
  <c r="C15" i="7"/>
  <c r="O15" i="7" s="1"/>
  <c r="N14" i="7"/>
  <c r="M14" i="7"/>
  <c r="L14" i="7"/>
  <c r="K14" i="7"/>
  <c r="J14" i="7"/>
  <c r="I14" i="7"/>
  <c r="H14" i="7"/>
  <c r="G14" i="7"/>
  <c r="F14" i="7"/>
  <c r="E14" i="7"/>
  <c r="D14" i="7"/>
  <c r="P14" i="7" s="1"/>
  <c r="C14" i="7"/>
  <c r="O14" i="7" s="1"/>
  <c r="N13" i="7"/>
  <c r="M13" i="7"/>
  <c r="L13" i="7"/>
  <c r="K13" i="7"/>
  <c r="J13" i="7"/>
  <c r="I13" i="7"/>
  <c r="H13" i="7"/>
  <c r="G13" i="7"/>
  <c r="F13" i="7"/>
  <c r="E13" i="7"/>
  <c r="D13" i="7"/>
  <c r="P13" i="7" s="1"/>
  <c r="C13" i="7"/>
  <c r="O13" i="7" s="1"/>
  <c r="N12" i="7"/>
  <c r="M12" i="7"/>
  <c r="L12" i="7"/>
  <c r="K12" i="7"/>
  <c r="J12" i="7"/>
  <c r="I12" i="7"/>
  <c r="H12" i="7"/>
  <c r="G12" i="7"/>
  <c r="F12" i="7"/>
  <c r="E12" i="7"/>
  <c r="D12" i="7"/>
  <c r="P12" i="7" s="1"/>
  <c r="C12" i="7"/>
  <c r="O12" i="7" s="1"/>
  <c r="N11" i="7"/>
  <c r="M11" i="7"/>
  <c r="L11" i="7"/>
  <c r="K11" i="7"/>
  <c r="J11" i="7"/>
  <c r="I11" i="7"/>
  <c r="H11" i="7"/>
  <c r="G11" i="7"/>
  <c r="F11" i="7"/>
  <c r="E11" i="7"/>
  <c r="D11" i="7"/>
  <c r="C11" i="7"/>
  <c r="O11" i="7" s="1"/>
  <c r="N10" i="7"/>
  <c r="M10" i="7"/>
  <c r="L10" i="7"/>
  <c r="K10" i="7"/>
  <c r="J10" i="7"/>
  <c r="I10" i="7"/>
  <c r="H10" i="7"/>
  <c r="G10" i="7"/>
  <c r="F10" i="7"/>
  <c r="E10" i="7"/>
  <c r="D10" i="7"/>
  <c r="P10" i="7" s="1"/>
  <c r="C10" i="7"/>
  <c r="O10" i="7" s="1"/>
  <c r="P9" i="7"/>
  <c r="O9" i="7"/>
  <c r="G9" i="7"/>
  <c r="I9" i="7" s="1"/>
  <c r="F9" i="7"/>
  <c r="H9" i="7" s="1"/>
  <c r="J9" i="7" s="1"/>
  <c r="E9" i="7"/>
  <c r="A4" i="7"/>
  <c r="R1" i="7"/>
  <c r="L9" i="17" l="1"/>
  <c r="N9" i="17"/>
  <c r="K9" i="17"/>
  <c r="M9" i="17"/>
  <c r="L9" i="7"/>
  <c r="N9" i="7"/>
  <c r="M9" i="7"/>
  <c r="K9" i="7"/>
  <c r="P11" i="7"/>
</calcChain>
</file>

<file path=xl/sharedStrings.xml><?xml version="1.0" encoding="utf-8"?>
<sst xmlns="http://schemas.openxmlformats.org/spreadsheetml/2006/main" count="247" uniqueCount="126">
  <si>
    <t>FEP8Qry3</t>
  </si>
  <si>
    <t>Information</t>
  </si>
  <si>
    <t xml:space="preserve"> </t>
  </si>
  <si>
    <t>Filter</t>
  </si>
  <si>
    <t>Reinsurance</t>
  </si>
  <si>
    <t>Munich Health</t>
  </si>
  <si>
    <t>Total_ytd</t>
  </si>
  <si>
    <t>Total_ytd(PY)</t>
  </si>
  <si>
    <t>Key figures</t>
  </si>
  <si>
    <t>€m</t>
  </si>
  <si>
    <t>Gross premiums written</t>
  </si>
  <si>
    <t>1.</t>
  </si>
  <si>
    <t>2.</t>
  </si>
  <si>
    <t>Income from technical interests</t>
  </si>
  <si>
    <t>3.</t>
  </si>
  <si>
    <t>Net expenses for claims and benefits</t>
  </si>
  <si>
    <t>4.</t>
  </si>
  <si>
    <t>5.</t>
  </si>
  <si>
    <t>Technical result</t>
  </si>
  <si>
    <t>6.</t>
  </si>
  <si>
    <t>Investment result</t>
  </si>
  <si>
    <t>7.</t>
  </si>
  <si>
    <t>Insurance-related investment result</t>
  </si>
  <si>
    <t>8.</t>
  </si>
  <si>
    <t>9.</t>
  </si>
  <si>
    <t>10.</t>
  </si>
  <si>
    <t>Deduction of income from technical interests</t>
  </si>
  <si>
    <t>11.</t>
  </si>
  <si>
    <t>Non-technical result</t>
  </si>
  <si>
    <t>12.</t>
  </si>
  <si>
    <t>Operating result</t>
  </si>
  <si>
    <t>13.</t>
  </si>
  <si>
    <t>14.</t>
  </si>
  <si>
    <t>Taxes on income</t>
  </si>
  <si>
    <t>Consolidated result</t>
  </si>
  <si>
    <t>Reinsurance_Life_ytd</t>
  </si>
  <si>
    <t>Reinsurance_Life_ytd(PY)</t>
  </si>
  <si>
    <t>Reinsurance_Property-
casualty_ytd</t>
  </si>
  <si>
    <t>Reinsurance_Property-
casualty_ytd(PY)</t>
  </si>
  <si>
    <t>ERGO_Life and Health Germany_ytd</t>
  </si>
  <si>
    <t>ERGO_Life and Health Germany_ytd(PY)</t>
  </si>
  <si>
    <t>ERGO_Property-casualty Germany_ytd</t>
  </si>
  <si>
    <t>ERGO_Property-casualty Germany_ytd(PY)</t>
  </si>
  <si>
    <t>ERGO_International_ytd</t>
  </si>
  <si>
    <t>ERGO_International_ytd(PY)</t>
  </si>
  <si>
    <t>Munich Health_ytd</t>
  </si>
  <si>
    <t>Munich Health_ytd(PY)</t>
  </si>
  <si>
    <t>Segment income statement</t>
  </si>
  <si>
    <t>ERGO</t>
  </si>
  <si>
    <t>Total</t>
  </si>
  <si>
    <t>Life</t>
  </si>
  <si>
    <t>Property-
casualty</t>
  </si>
  <si>
    <t>Life and Health Germany</t>
  </si>
  <si>
    <t>Property-casualty Germany</t>
  </si>
  <si>
    <t>International</t>
  </si>
  <si>
    <t>Date</t>
  </si>
  <si>
    <t>Net earned premiums</t>
  </si>
  <si>
    <t>Net operating expenses</t>
  </si>
  <si>
    <t>Other operating result</t>
  </si>
  <si>
    <r>
      <t>Other</t>
    </r>
    <r>
      <rPr>
        <vertAlign val="superscript"/>
        <sz val="14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</si>
  <si>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Other non-operating result, impairment losses of goodwill and net finance costs</t>
    </r>
  </si>
  <si>
    <t>Reinsurance_Life_qtd</t>
  </si>
  <si>
    <t>Reinsurance_Property-
casualty_qtd</t>
  </si>
  <si>
    <t>ERGO_Life and Health Germany_qtd</t>
  </si>
  <si>
    <t>ERGO_Property-casualty Germany_qtd</t>
  </si>
  <si>
    <t>ERGO_International_qtd</t>
  </si>
  <si>
    <t>Munich Health_qtd</t>
  </si>
  <si>
    <t>Total_qtd</t>
  </si>
  <si>
    <t>Segment balance sheet (Assets)</t>
  </si>
  <si>
    <t>A.</t>
  </si>
  <si>
    <t>Intangible assets</t>
  </si>
  <si>
    <t>B.</t>
  </si>
  <si>
    <t>Investments</t>
  </si>
  <si>
    <t>I.</t>
  </si>
  <si>
    <t>Land and buildings, including buildings on third-party land</t>
  </si>
  <si>
    <t>II.</t>
  </si>
  <si>
    <t>Investments in affiliated and associated enterprises</t>
  </si>
  <si>
    <t>Thereof: Associates valued at equity</t>
  </si>
  <si>
    <t>III.</t>
  </si>
  <si>
    <t>Loans</t>
  </si>
  <si>
    <t>IV.</t>
  </si>
  <si>
    <t>Other securities</t>
  </si>
  <si>
    <t>Held to maturity</t>
  </si>
  <si>
    <t>Available for sale</t>
  </si>
  <si>
    <t>At fair value</t>
  </si>
  <si>
    <t>Subtotal</t>
  </si>
  <si>
    <t>V.</t>
  </si>
  <si>
    <t>Deposits retained on assumed reinsurance</t>
  </si>
  <si>
    <t xml:space="preserve">VI. </t>
  </si>
  <si>
    <t>Other investments</t>
  </si>
  <si>
    <t>C.</t>
  </si>
  <si>
    <t>Insurance-related investments</t>
  </si>
  <si>
    <t>D.</t>
  </si>
  <si>
    <t>Ceded share of underwriting provisions</t>
  </si>
  <si>
    <t>E.</t>
  </si>
  <si>
    <t>Other segment assets</t>
  </si>
  <si>
    <t>Total segment assets</t>
  </si>
  <si>
    <t>Segment balance sheet (Liabilities)</t>
  </si>
  <si>
    <t>Subordinated liabilities</t>
  </si>
  <si>
    <t>Gross underwriting provisions</t>
  </si>
  <si>
    <t>Unearned premiums</t>
  </si>
  <si>
    <t>Provision for future 
policy benefits</t>
  </si>
  <si>
    <t>Provision for outstanding 
claims</t>
  </si>
  <si>
    <t>Other underwriting 
provisions</t>
  </si>
  <si>
    <t>Gross technical provisions for unit-linked life insurance</t>
  </si>
  <si>
    <t>Other accrued liabilities</t>
  </si>
  <si>
    <t>Other segment liabilities</t>
  </si>
  <si>
    <t>Total segment liabilities</t>
  </si>
  <si>
    <t>Equity</t>
  </si>
  <si>
    <t>Total equity and liabilities</t>
  </si>
  <si>
    <t>31.12.2015</t>
  </si>
  <si>
    <t>Assets held for sale</t>
  </si>
  <si>
    <t>F.</t>
  </si>
  <si>
    <t>Liabilities held for sale</t>
  </si>
  <si>
    <t>Q1-2 2016</t>
  </si>
  <si>
    <t>Q1-2 2015</t>
  </si>
  <si>
    <t>Reinsurance_Life_qtd(PQ)</t>
  </si>
  <si>
    <t>Reinsurance_Property-
casualty_qtd(PQ)</t>
  </si>
  <si>
    <t>ERGO_Life and Health Germany_qtd(PQ)</t>
  </si>
  <si>
    <t>ERGO_Property-casualty Germany_qtd(PQ)</t>
  </si>
  <si>
    <t>ERGO_International_qtd(PQ)</t>
  </si>
  <si>
    <t>Munich Health_qtd(PQ)</t>
  </si>
  <si>
    <t>Total_qtd(PQ)</t>
  </si>
  <si>
    <t>Q2 2016</t>
  </si>
  <si>
    <t>Q1 2016</t>
  </si>
  <si>
    <t>30.06.2016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</si>
</sst>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,000"/>
    <numFmt numFmtId="165" formatCode="0.0%"/>
    <numFmt numFmtId="166" formatCode="_-* #,##0.00\ [$€-1]_-;\-* #,##0.00\ [$€-1]_-;_-* &quot;-&quot;??\ [$€-1]_-"/>
  </numFmts>
  <fonts count="91" x14ac:knownFonts="1">
    <font>
      <sz val="8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8"/>
      <name val="Arial"/>
      <family val="2"/>
    </font>
    <font>
      <i/>
      <sz val="10"/>
      <color rgb="FF7F7F7F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rgb="FFFF0000"/>
      <name val="Arial"/>
      <family val="2"/>
    </font>
    <font>
      <u/>
      <sz val="24"/>
      <name val="Arial"/>
      <family val="2"/>
    </font>
    <font>
      <u/>
      <sz val="24"/>
      <color rgb="FFFF0000"/>
      <name val="Arial"/>
      <family val="2"/>
    </font>
    <font>
      <sz val="16"/>
      <color rgb="FFFF0000"/>
      <name val="Arial"/>
      <family val="2"/>
    </font>
    <font>
      <sz val="16"/>
      <name val="Arial"/>
      <family val="2"/>
    </font>
    <font>
      <sz val="14"/>
      <color theme="0"/>
      <name val="Arial"/>
      <family val="2"/>
    </font>
    <font>
      <vertAlign val="superscript"/>
      <sz val="14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8"/>
      <color theme="3"/>
      <name val="Cambria"/>
      <family val="2"/>
      <scheme val="major"/>
    </font>
    <font>
      <sz val="11"/>
      <color indexed="8"/>
      <name val="Arial"/>
      <family val="2"/>
    </font>
    <font>
      <sz val="10"/>
      <color rgb="FF0061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0"/>
      <color rgb="FF9C0006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2"/>
      <color theme="1"/>
      <name val="Calibri"/>
      <family val="2"/>
      <scheme val="minor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11"/>
      <color theme="1"/>
      <name val="Arial"/>
      <family val="2"/>
    </font>
    <font>
      <sz val="14"/>
      <color rgb="FFFF0000"/>
      <name val="Arial"/>
      <family val="2"/>
    </font>
  </fonts>
  <fills count="118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58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0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rgb="FFFFCC99"/>
      </patternFill>
    </fill>
  </fills>
  <borders count="5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medium">
        <color rgb="FF34909C"/>
      </bottom>
      <diagonal/>
    </border>
    <border>
      <left/>
      <right/>
      <top/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34998626667073579"/>
      </left>
      <right/>
      <top/>
      <bottom/>
      <diagonal/>
    </border>
    <border>
      <left/>
      <right/>
      <top/>
      <bottom style="medium">
        <color rgb="FF004274"/>
      </bottom>
      <diagonal/>
    </border>
    <border>
      <left/>
      <right/>
      <top/>
      <bottom style="medium">
        <color rgb="FFAF1228"/>
      </bottom>
      <diagonal/>
    </border>
    <border>
      <left/>
      <right/>
      <top/>
      <bottom style="medium">
        <color rgb="FF722054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rgb="FFAF1228"/>
      </top>
      <bottom/>
      <diagonal/>
    </border>
    <border>
      <left style="thick">
        <color theme="0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theme="0" tint="-0.24994659260841701"/>
      </bottom>
      <diagonal/>
    </border>
    <border>
      <left style="thick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rgb="FF004274"/>
      </top>
      <bottom style="thin">
        <color theme="0" tint="-0.24994659260841701"/>
      </bottom>
      <diagonal/>
    </border>
    <border>
      <left/>
      <right/>
      <top style="medium">
        <color rgb="FFAF1228"/>
      </top>
      <bottom style="thin">
        <color theme="0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double">
        <color indexed="64"/>
      </bottom>
      <diagonal/>
    </border>
    <border>
      <left style="thick">
        <color theme="0"/>
      </left>
      <right style="thick">
        <color theme="0"/>
      </right>
      <top style="thin">
        <color theme="0" tint="-0.24994659260841701"/>
      </top>
      <bottom style="double">
        <color auto="1"/>
      </bottom>
      <diagonal/>
    </border>
  </borders>
  <cellStyleXfs count="367">
    <xf numFmtId="0" fontId="0" fillId="2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16" borderId="0" applyNumberFormat="0" applyBorder="0" applyAlignment="0" applyProtection="0"/>
    <xf numFmtId="0" fontId="8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1" applyNumberFormat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7" fillId="21" borderId="1" applyNumberFormat="0" applyAlignment="0" applyProtection="0"/>
    <xf numFmtId="0" fontId="19" fillId="21" borderId="0" applyNumberFormat="0" applyBorder="0" applyAlignment="0" applyProtection="0"/>
    <xf numFmtId="0" fontId="20" fillId="23" borderId="7" applyNumberFormat="0" applyAlignment="0" applyProtection="0"/>
    <xf numFmtId="0" fontId="21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1" borderId="19" applyNumberFormat="0" applyAlignment="0" applyProtection="0">
      <alignment horizontal="left" vertical="center" indent="1"/>
    </xf>
    <xf numFmtId="164" fontId="26" fillId="0" borderId="20" applyNumberFormat="0" applyProtection="0">
      <alignment horizontal="right" vertical="center"/>
    </xf>
    <xf numFmtId="164" fontId="25" fillId="0" borderId="21" applyNumberFormat="0" applyProtection="0">
      <alignment horizontal="right" vertical="center"/>
    </xf>
    <xf numFmtId="0" fontId="27" fillId="32" borderId="21" applyNumberFormat="0" applyAlignment="0" applyProtection="0">
      <alignment horizontal="left" vertical="center" indent="1"/>
    </xf>
    <xf numFmtId="0" fontId="27" fillId="33" borderId="21" applyNumberFormat="0" applyAlignment="0" applyProtection="0">
      <alignment horizontal="left" vertical="center" indent="1"/>
    </xf>
    <xf numFmtId="164" fontId="26" fillId="34" borderId="20" applyNumberFormat="0" applyBorder="0" applyProtection="0">
      <alignment horizontal="right" vertical="center"/>
    </xf>
    <xf numFmtId="0" fontId="27" fillId="32" borderId="21" applyNumberFormat="0" applyAlignment="0" applyProtection="0">
      <alignment horizontal="left" vertical="center" indent="1"/>
    </xf>
    <xf numFmtId="164" fontId="25" fillId="33" borderId="21" applyNumberFormat="0" applyProtection="0">
      <alignment horizontal="right" vertical="center"/>
    </xf>
    <xf numFmtId="164" fontId="25" fillId="34" borderId="21" applyNumberFormat="0" applyBorder="0" applyProtection="0">
      <alignment horizontal="right" vertical="center"/>
    </xf>
    <xf numFmtId="164" fontId="28" fillId="35" borderId="22" applyNumberFormat="0" applyBorder="0" applyAlignment="0" applyProtection="0">
      <alignment horizontal="right" vertical="center" indent="1"/>
    </xf>
    <xf numFmtId="164" fontId="29" fillId="36" borderId="22" applyNumberFormat="0" applyBorder="0" applyAlignment="0" applyProtection="0">
      <alignment horizontal="right" vertical="center" indent="1"/>
    </xf>
    <xf numFmtId="164" fontId="29" fillId="37" borderId="22" applyNumberFormat="0" applyBorder="0" applyAlignment="0" applyProtection="0">
      <alignment horizontal="right" vertical="center" indent="1"/>
    </xf>
    <xf numFmtId="164" fontId="30" fillId="38" borderId="22" applyNumberFormat="0" applyBorder="0" applyAlignment="0" applyProtection="0">
      <alignment horizontal="right" vertical="center" indent="1"/>
    </xf>
    <xf numFmtId="164" fontId="30" fillId="39" borderId="22" applyNumberFormat="0" applyBorder="0" applyAlignment="0" applyProtection="0">
      <alignment horizontal="right" vertical="center" indent="1"/>
    </xf>
    <xf numFmtId="164" fontId="30" fillId="40" borderId="22" applyNumberFormat="0" applyBorder="0" applyAlignment="0" applyProtection="0">
      <alignment horizontal="right" vertical="center" indent="1"/>
    </xf>
    <xf numFmtId="164" fontId="31" fillId="41" borderId="22" applyNumberFormat="0" applyBorder="0" applyAlignment="0" applyProtection="0">
      <alignment horizontal="right" vertical="center" indent="1"/>
    </xf>
    <xf numFmtId="164" fontId="31" fillId="42" borderId="22" applyNumberFormat="0" applyBorder="0" applyAlignment="0" applyProtection="0">
      <alignment horizontal="right" vertical="center" indent="1"/>
    </xf>
    <xf numFmtId="164" fontId="31" fillId="43" borderId="22" applyNumberFormat="0" applyBorder="0" applyAlignment="0" applyProtection="0">
      <alignment horizontal="right" vertical="center" indent="1"/>
    </xf>
    <xf numFmtId="0" fontId="32" fillId="0" borderId="19" applyNumberFormat="0" applyFont="0" applyFill="0" applyAlignment="0" applyProtection="0"/>
    <xf numFmtId="164" fontId="26" fillId="44" borderId="19" applyNumberFormat="0" applyAlignment="0" applyProtection="0">
      <alignment horizontal="left" vertical="center" indent="1"/>
    </xf>
    <xf numFmtId="0" fontId="25" fillId="31" borderId="21" applyNumberFormat="0" applyAlignment="0" applyProtection="0">
      <alignment horizontal="left" vertical="center" indent="1"/>
    </xf>
    <xf numFmtId="0" fontId="27" fillId="45" borderId="19" applyNumberFormat="0" applyAlignment="0" applyProtection="0">
      <alignment horizontal="left" vertical="center" indent="1"/>
    </xf>
    <xf numFmtId="0" fontId="27" fillId="46" borderId="19" applyNumberFormat="0" applyAlignment="0" applyProtection="0">
      <alignment horizontal="left" vertical="center" indent="1"/>
    </xf>
    <xf numFmtId="0" fontId="27" fillId="47" borderId="19" applyNumberFormat="0" applyAlignment="0" applyProtection="0">
      <alignment horizontal="left" vertical="center" indent="1"/>
    </xf>
    <xf numFmtId="0" fontId="27" fillId="34" borderId="19" applyNumberFormat="0" applyAlignment="0" applyProtection="0">
      <alignment horizontal="left" vertical="center" indent="1"/>
    </xf>
    <xf numFmtId="0" fontId="27" fillId="33" borderId="21" applyNumberFormat="0" applyAlignment="0" applyProtection="0">
      <alignment horizontal="left" vertical="center" indent="1"/>
    </xf>
    <xf numFmtId="0" fontId="33" fillId="0" borderId="23" applyNumberFormat="0" applyFill="0" applyBorder="0" applyAlignment="0" applyProtection="0"/>
    <xf numFmtId="0" fontId="34" fillId="0" borderId="23" applyBorder="0" applyAlignment="0" applyProtection="0"/>
    <xf numFmtId="0" fontId="33" fillId="32" borderId="21" applyNumberFormat="0" applyAlignment="0" applyProtection="0">
      <alignment horizontal="left" vertical="center" indent="1"/>
    </xf>
    <xf numFmtId="0" fontId="33" fillId="32" borderId="21" applyNumberFormat="0" applyAlignment="0" applyProtection="0">
      <alignment horizontal="left" vertical="center" indent="1"/>
    </xf>
    <xf numFmtId="0" fontId="33" fillId="33" borderId="21" applyNumberFormat="0" applyAlignment="0" applyProtection="0">
      <alignment horizontal="left" vertical="center" indent="1"/>
    </xf>
    <xf numFmtId="164" fontId="35" fillId="33" borderId="21" applyNumberFormat="0" applyProtection="0">
      <alignment horizontal="right" vertical="center"/>
    </xf>
    <xf numFmtId="164" fontId="36" fillId="34" borderId="20" applyNumberFormat="0" applyBorder="0" applyProtection="0">
      <alignment horizontal="right" vertical="center"/>
    </xf>
    <xf numFmtId="164" fontId="35" fillId="34" borderId="21" applyNumberFormat="0" applyBorder="0" applyProtection="0">
      <alignment horizontal="right" vertical="center"/>
    </xf>
    <xf numFmtId="0" fontId="4" fillId="2" borderId="0"/>
    <xf numFmtId="0" fontId="38" fillId="0" borderId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4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4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9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9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7" fillId="51" borderId="0" applyNumberFormat="0" applyBorder="0" applyAlignment="0" applyProtection="0"/>
    <xf numFmtId="0" fontId="37" fillId="54" borderId="0" applyNumberFormat="0" applyBorder="0" applyAlignment="0" applyProtection="0"/>
    <xf numFmtId="0" fontId="37" fillId="57" borderId="0" applyNumberFormat="0" applyBorder="0" applyAlignment="0" applyProtection="0"/>
    <xf numFmtId="0" fontId="37" fillId="60" borderId="0" applyNumberFormat="0" applyBorder="0" applyAlignment="0" applyProtection="0"/>
    <xf numFmtId="0" fontId="37" fillId="63" borderId="0" applyNumberFormat="0" applyBorder="0" applyAlignment="0" applyProtection="0"/>
    <xf numFmtId="0" fontId="37" fillId="66" borderId="0" applyNumberFormat="0" applyBorder="0" applyAlignment="0" applyProtection="0"/>
    <xf numFmtId="0" fontId="37" fillId="51" borderId="0" applyNumberFormat="0" applyBorder="0" applyAlignment="0" applyProtection="0"/>
    <xf numFmtId="0" fontId="37" fillId="54" borderId="0" applyNumberFormat="0" applyBorder="0" applyAlignment="0" applyProtection="0"/>
    <xf numFmtId="0" fontId="37" fillId="57" borderId="0" applyNumberFormat="0" applyBorder="0" applyAlignment="0" applyProtection="0"/>
    <xf numFmtId="0" fontId="37" fillId="60" borderId="0" applyNumberFormat="0" applyBorder="0" applyAlignment="0" applyProtection="0"/>
    <xf numFmtId="0" fontId="37" fillId="63" borderId="0" applyNumberFormat="0" applyBorder="0" applyAlignment="0" applyProtection="0"/>
    <xf numFmtId="0" fontId="37" fillId="6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9" borderId="0" applyNumberFormat="0" applyBorder="0" applyAlignment="0" applyProtection="0"/>
    <xf numFmtId="0" fontId="37" fillId="79" borderId="0" applyNumberFormat="0" applyBorder="0" applyAlignment="0" applyProtection="0"/>
    <xf numFmtId="0" fontId="37" fillId="80" borderId="0" applyNumberFormat="0" applyBorder="0" applyAlignment="0" applyProtection="0"/>
    <xf numFmtId="0" fontId="37" fillId="81" borderId="0" applyNumberFormat="0" applyBorder="0" applyAlignment="0" applyProtection="0"/>
    <xf numFmtId="0" fontId="37" fillId="82" borderId="0" applyNumberFormat="0" applyBorder="0" applyAlignment="0" applyProtection="0"/>
    <xf numFmtId="0" fontId="37" fillId="83" borderId="0" applyNumberFormat="0" applyBorder="0" applyAlignment="0" applyProtection="0"/>
    <xf numFmtId="0" fontId="37" fillId="84" borderId="0" applyNumberFormat="0" applyBorder="0" applyAlignment="0" applyProtection="0"/>
    <xf numFmtId="0" fontId="10" fillId="20" borderId="0" applyNumberFormat="0" applyBorder="0" applyAlignment="0" applyProtection="0"/>
    <xf numFmtId="0" fontId="11" fillId="23" borderId="1" applyNumberFormat="0" applyAlignment="0" applyProtection="0"/>
    <xf numFmtId="0" fontId="12" fillId="15" borderId="2" applyNumberFormat="0" applyAlignment="0" applyProtection="0"/>
    <xf numFmtId="166" fontId="3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59" fillId="8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  <xf numFmtId="0" fontId="18" fillId="0" borderId="6" applyNumberFormat="0" applyFill="0" applyAlignment="0" applyProtection="0"/>
    <xf numFmtId="0" fontId="4" fillId="20" borderId="1" applyNumberFormat="0" applyFont="0" applyAlignment="0" applyProtection="0"/>
    <xf numFmtId="0" fontId="38" fillId="87" borderId="42" applyNumberFormat="0" applyFont="0" applyAlignment="0" applyProtection="0"/>
    <xf numFmtId="0" fontId="20" fillId="23" borderId="7" applyNumberFormat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" fontId="60" fillId="88" borderId="7" applyNumberFormat="0" applyProtection="0">
      <alignment vertical="center"/>
    </xf>
    <xf numFmtId="4" fontId="61" fillId="0" borderId="43" applyNumberFormat="0" applyProtection="0">
      <alignment vertical="center"/>
    </xf>
    <xf numFmtId="4" fontId="4" fillId="89" borderId="1" applyNumberFormat="0" applyProtection="0">
      <alignment vertical="center"/>
    </xf>
    <xf numFmtId="4" fontId="61" fillId="0" borderId="43" applyNumberFormat="0" applyProtection="0">
      <alignment vertical="center"/>
    </xf>
    <xf numFmtId="4" fontId="62" fillId="88" borderId="7" applyNumberFormat="0" applyProtection="0">
      <alignment vertical="center"/>
    </xf>
    <xf numFmtId="4" fontId="63" fillId="88" borderId="1" applyNumberFormat="0" applyProtection="0">
      <alignment vertical="center"/>
    </xf>
    <xf numFmtId="4" fontId="63" fillId="88" borderId="1" applyNumberFormat="0" applyProtection="0">
      <alignment vertical="center"/>
    </xf>
    <xf numFmtId="4" fontId="60" fillId="88" borderId="7" applyNumberFormat="0" applyProtection="0">
      <alignment horizontal="left" vertical="center" indent="1"/>
    </xf>
    <xf numFmtId="4" fontId="61" fillId="0" borderId="43" applyNumberFormat="0" applyProtection="0">
      <alignment horizontal="left" vertical="center" indent="1"/>
    </xf>
    <xf numFmtId="4" fontId="4" fillId="88" borderId="1" applyNumberFormat="0" applyProtection="0">
      <alignment horizontal="left" vertical="center" indent="1"/>
    </xf>
    <xf numFmtId="4" fontId="60" fillId="88" borderId="7" applyNumberFormat="0" applyProtection="0">
      <alignment horizontal="left" vertical="center"/>
    </xf>
    <xf numFmtId="4" fontId="60" fillId="88" borderId="7" applyNumberFormat="0" applyProtection="0">
      <alignment horizontal="left" vertical="center" indent="1"/>
    </xf>
    <xf numFmtId="0" fontId="61" fillId="88" borderId="43" applyNumberFormat="0" applyProtection="0">
      <alignment horizontal="left" vertical="top" indent="1"/>
    </xf>
    <xf numFmtId="0" fontId="64" fillId="89" borderId="43" applyNumberFormat="0" applyProtection="0">
      <alignment horizontal="left" vertical="top" indent="1"/>
    </xf>
    <xf numFmtId="4" fontId="60" fillId="88" borderId="7" applyNumberFormat="0" applyProtection="0">
      <alignment horizontal="left" vertical="center"/>
    </xf>
    <xf numFmtId="0" fontId="38" fillId="90" borderId="7" applyNumberFormat="0" applyProtection="0">
      <alignment horizontal="left" vertical="center" indent="1"/>
    </xf>
    <xf numFmtId="4" fontId="61" fillId="0" borderId="0" applyNumberFormat="0" applyProtection="0">
      <alignment horizontal="left" vertical="center" indent="1"/>
    </xf>
    <xf numFmtId="4" fontId="4" fillId="75" borderId="1" applyNumberFormat="0" applyProtection="0">
      <alignment horizontal="left" vertical="center" indent="1"/>
    </xf>
    <xf numFmtId="0" fontId="38" fillId="90" borderId="7" applyNumberFormat="0" applyProtection="0">
      <alignment horizontal="left" vertical="center" indent="1"/>
    </xf>
    <xf numFmtId="4" fontId="60" fillId="91" borderId="7" applyNumberFormat="0" applyProtection="0">
      <alignment horizontal="right" vertical="center"/>
    </xf>
    <xf numFmtId="4" fontId="4" fillId="71" borderId="1" applyNumberFormat="0" applyProtection="0">
      <alignment horizontal="right" vertical="center"/>
    </xf>
    <xf numFmtId="4" fontId="4" fillId="71" borderId="1" applyNumberFormat="0" applyProtection="0">
      <alignment horizontal="right" vertical="center"/>
    </xf>
    <xf numFmtId="4" fontId="60" fillId="92" borderId="7" applyNumberFormat="0" applyProtection="0">
      <alignment horizontal="right" vertical="center"/>
    </xf>
    <xf numFmtId="4" fontId="4" fillId="93" borderId="1" applyNumberFormat="0" applyProtection="0">
      <alignment horizontal="right" vertical="center"/>
    </xf>
    <xf numFmtId="4" fontId="4" fillId="93" borderId="1" applyNumberFormat="0" applyProtection="0">
      <alignment horizontal="right" vertical="center"/>
    </xf>
    <xf numFmtId="4" fontId="60" fillId="94" borderId="7" applyNumberFormat="0" applyProtection="0">
      <alignment horizontal="right" vertical="center"/>
    </xf>
    <xf numFmtId="4" fontId="4" fillId="76" borderId="44" applyNumberFormat="0" applyProtection="0">
      <alignment horizontal="right" vertical="center"/>
    </xf>
    <xf numFmtId="4" fontId="4" fillId="76" borderId="44" applyNumberFormat="0" applyProtection="0">
      <alignment horizontal="right" vertical="center"/>
    </xf>
    <xf numFmtId="4" fontId="60" fillId="95" borderId="7" applyNumberFormat="0" applyProtection="0">
      <alignment horizontal="right" vertical="center"/>
    </xf>
    <xf numFmtId="4" fontId="4" fillId="78" borderId="1" applyNumberFormat="0" applyProtection="0">
      <alignment horizontal="right" vertical="center"/>
    </xf>
    <xf numFmtId="4" fontId="4" fillId="78" borderId="1" applyNumberFormat="0" applyProtection="0">
      <alignment horizontal="right" vertical="center"/>
    </xf>
    <xf numFmtId="4" fontId="60" fillId="96" borderId="7" applyNumberFormat="0" applyProtection="0">
      <alignment horizontal="right" vertical="center"/>
    </xf>
    <xf numFmtId="4" fontId="4" fillId="97" borderId="1" applyNumberFormat="0" applyProtection="0">
      <alignment horizontal="right" vertical="center"/>
    </xf>
    <xf numFmtId="4" fontId="4" fillId="97" borderId="1" applyNumberFormat="0" applyProtection="0">
      <alignment horizontal="right" vertical="center"/>
    </xf>
    <xf numFmtId="4" fontId="60" fillId="98" borderId="7" applyNumberFormat="0" applyProtection="0">
      <alignment horizontal="right" vertical="center"/>
    </xf>
    <xf numFmtId="4" fontId="4" fillId="99" borderId="1" applyNumberFormat="0" applyProtection="0">
      <alignment horizontal="right" vertical="center"/>
    </xf>
    <xf numFmtId="4" fontId="4" fillId="99" borderId="1" applyNumberFormat="0" applyProtection="0">
      <alignment horizontal="right" vertical="center"/>
    </xf>
    <xf numFmtId="4" fontId="60" fillId="100" borderId="7" applyNumberFormat="0" applyProtection="0">
      <alignment horizontal="right" vertical="center"/>
    </xf>
    <xf numFmtId="4" fontId="4" fillId="73" borderId="1" applyNumberFormat="0" applyProtection="0">
      <alignment horizontal="right" vertical="center"/>
    </xf>
    <xf numFmtId="4" fontId="4" fillId="73" borderId="1" applyNumberFormat="0" applyProtection="0">
      <alignment horizontal="right" vertical="center"/>
    </xf>
    <xf numFmtId="4" fontId="60" fillId="101" borderId="7" applyNumberFormat="0" applyProtection="0">
      <alignment horizontal="right" vertical="center"/>
    </xf>
    <xf numFmtId="4" fontId="4" fillId="85" borderId="1" applyNumberFormat="0" applyProtection="0">
      <alignment horizontal="right" vertical="center"/>
    </xf>
    <xf numFmtId="4" fontId="4" fillId="85" borderId="1" applyNumberFormat="0" applyProtection="0">
      <alignment horizontal="right" vertical="center"/>
    </xf>
    <xf numFmtId="4" fontId="60" fillId="102" borderId="7" applyNumberFormat="0" applyProtection="0">
      <alignment horizontal="right" vertical="center"/>
    </xf>
    <xf numFmtId="4" fontId="4" fillId="103" borderId="1" applyNumberFormat="0" applyProtection="0">
      <alignment horizontal="right" vertical="center"/>
    </xf>
    <xf numFmtId="4" fontId="4" fillId="103" borderId="1" applyNumberFormat="0" applyProtection="0">
      <alignment horizontal="right" vertical="center"/>
    </xf>
    <xf numFmtId="4" fontId="61" fillId="104" borderId="7" applyNumberFormat="0" applyProtection="0">
      <alignment horizontal="left" vertical="center" indent="1"/>
    </xf>
    <xf numFmtId="4" fontId="61" fillId="0" borderId="0" applyNumberFormat="0" applyProtection="0">
      <alignment horizontal="left" vertical="center" indent="1"/>
    </xf>
    <xf numFmtId="4" fontId="4" fillId="105" borderId="44" applyNumberFormat="0" applyProtection="0">
      <alignment horizontal="left" vertical="center" indent="1"/>
    </xf>
    <xf numFmtId="4" fontId="61" fillId="104" borderId="7" applyNumberFormat="0" applyProtection="0">
      <alignment horizontal="left" vertical="center"/>
    </xf>
    <xf numFmtId="4" fontId="60" fillId="106" borderId="45" applyNumberFormat="0" applyProtection="0">
      <alignment horizontal="left" vertical="center" indent="1"/>
    </xf>
    <xf numFmtId="4" fontId="60" fillId="0" borderId="0" applyNumberFormat="0" applyProtection="0">
      <alignment horizontal="left" vertical="center" indent="1"/>
    </xf>
    <xf numFmtId="4" fontId="38" fillId="72" borderId="44" applyNumberFormat="0" applyProtection="0">
      <alignment horizontal="left" vertical="center" indent="1"/>
    </xf>
    <xf numFmtId="4" fontId="60" fillId="106" borderId="45" applyNumberFormat="0" applyProtection="0">
      <alignment horizontal="left" vertical="center"/>
    </xf>
    <xf numFmtId="4" fontId="65" fillId="107" borderId="0" applyNumberFormat="0" applyProtection="0">
      <alignment horizontal="left" vertical="center" indent="1"/>
    </xf>
    <xf numFmtId="4" fontId="38" fillId="72" borderId="44" applyNumberFormat="0" applyProtection="0">
      <alignment horizontal="left" vertical="center" indent="1"/>
    </xf>
    <xf numFmtId="4" fontId="38" fillId="72" borderId="44" applyNumberFormat="0" applyProtection="0">
      <alignment horizontal="left" vertical="center" indent="1"/>
    </xf>
    <xf numFmtId="0" fontId="38" fillId="90" borderId="7" applyNumberFormat="0" applyProtection="0">
      <alignment horizontal="left" vertical="center" indent="1"/>
    </xf>
    <xf numFmtId="4" fontId="60" fillId="0" borderId="43" applyNumberFormat="0" applyProtection="0">
      <alignment horizontal="right" vertical="center"/>
    </xf>
    <xf numFmtId="4" fontId="4" fillId="67" borderId="1" applyNumberFormat="0" applyProtection="0">
      <alignment horizontal="right" vertical="center"/>
    </xf>
    <xf numFmtId="0" fontId="38" fillId="90" borderId="7" applyNumberFormat="0" applyProtection="0">
      <alignment horizontal="left" vertical="center" indent="1"/>
    </xf>
    <xf numFmtId="4" fontId="60" fillId="106" borderId="7" applyNumberFormat="0" applyProtection="0">
      <alignment horizontal="left" vertical="center" indent="1"/>
    </xf>
    <xf numFmtId="4" fontId="4" fillId="108" borderId="44" applyNumberFormat="0" applyProtection="0">
      <alignment horizontal="left" vertical="center" indent="1"/>
    </xf>
    <xf numFmtId="4" fontId="4" fillId="108" borderId="44" applyNumberFormat="0" applyProtection="0">
      <alignment horizontal="left" vertical="center" indent="1"/>
    </xf>
    <xf numFmtId="4" fontId="60" fillId="109" borderId="7" applyNumberFormat="0" applyProtection="0">
      <alignment horizontal="left" vertical="center" indent="1"/>
    </xf>
    <xf numFmtId="4" fontId="4" fillId="67" borderId="44" applyNumberFormat="0" applyProtection="0">
      <alignment horizontal="left" vertical="center" indent="1"/>
    </xf>
    <xf numFmtId="4" fontId="4" fillId="67" borderId="44" applyNumberFormat="0" applyProtection="0">
      <alignment horizontal="left" vertical="center" indent="1"/>
    </xf>
    <xf numFmtId="0" fontId="38" fillId="109" borderId="7" applyNumberFormat="0" applyProtection="0">
      <alignment horizontal="left" vertical="center" indent="1"/>
    </xf>
    <xf numFmtId="0" fontId="38" fillId="109" borderId="7" applyNumberFormat="0" applyProtection="0">
      <alignment horizontal="left" vertical="center" indent="1"/>
    </xf>
    <xf numFmtId="0" fontId="4" fillId="74" borderId="1" applyNumberFormat="0" applyProtection="0">
      <alignment horizontal="left" vertical="center" indent="1"/>
    </xf>
    <xf numFmtId="0" fontId="38" fillId="109" borderId="7" applyNumberFormat="0" applyProtection="0">
      <alignment horizontal="left" vertical="center"/>
    </xf>
    <xf numFmtId="0" fontId="38" fillId="109" borderId="7" applyNumberFormat="0" applyProtection="0">
      <alignment horizontal="left" vertical="center" indent="1"/>
    </xf>
    <xf numFmtId="0" fontId="38" fillId="107" borderId="43" applyNumberFormat="0" applyProtection="0">
      <alignment horizontal="left" vertical="top" indent="1"/>
    </xf>
    <xf numFmtId="0" fontId="4" fillId="72" borderId="43" applyNumberFormat="0" applyProtection="0">
      <alignment horizontal="left" vertical="top" indent="1"/>
    </xf>
    <xf numFmtId="0" fontId="38" fillId="109" borderId="7" applyNumberFormat="0" applyProtection="0">
      <alignment horizontal="left" vertical="center" indent="1"/>
    </xf>
    <xf numFmtId="0" fontId="38" fillId="110" borderId="7" applyNumberFormat="0" applyProtection="0">
      <alignment horizontal="left" vertical="center" indent="1"/>
    </xf>
    <xf numFmtId="0" fontId="38" fillId="110" borderId="7" applyNumberFormat="0" applyProtection="0">
      <alignment horizontal="left" vertical="center" indent="1"/>
    </xf>
    <xf numFmtId="0" fontId="4" fillId="77" borderId="1" applyNumberFormat="0" applyProtection="0">
      <alignment horizontal="left" vertical="center" indent="1"/>
    </xf>
    <xf numFmtId="0" fontId="38" fillId="110" borderId="7" applyNumberFormat="0" applyProtection="0">
      <alignment horizontal="left" vertical="center"/>
    </xf>
    <xf numFmtId="0" fontId="38" fillId="110" borderId="7" applyNumberFormat="0" applyProtection="0">
      <alignment horizontal="left" vertical="center" indent="1"/>
    </xf>
    <xf numFmtId="0" fontId="4" fillId="67" borderId="43" applyNumberFormat="0" applyProtection="0">
      <alignment horizontal="left" vertical="top" indent="1"/>
    </xf>
    <xf numFmtId="0" fontId="4" fillId="67" borderId="43" applyNumberFormat="0" applyProtection="0">
      <alignment horizontal="left" vertical="top" indent="1"/>
    </xf>
    <xf numFmtId="0" fontId="38" fillId="48" borderId="7" applyNumberFormat="0" applyProtection="0">
      <alignment horizontal="left" vertical="center" indent="1"/>
    </xf>
    <xf numFmtId="0" fontId="38" fillId="48" borderId="7" applyNumberFormat="0" applyProtection="0">
      <alignment horizontal="left" vertical="center" indent="1"/>
    </xf>
    <xf numFmtId="0" fontId="4" fillId="70" borderId="1" applyNumberFormat="0" applyProtection="0">
      <alignment horizontal="left" vertical="center" indent="1"/>
    </xf>
    <xf numFmtId="0" fontId="38" fillId="48" borderId="7" applyNumberFormat="0" applyProtection="0">
      <alignment horizontal="left" vertical="center"/>
    </xf>
    <xf numFmtId="0" fontId="38" fillId="48" borderId="7" applyNumberFormat="0" applyProtection="0">
      <alignment horizontal="left" vertical="center" indent="1"/>
    </xf>
    <xf numFmtId="0" fontId="4" fillId="70" borderId="43" applyNumberFormat="0" applyProtection="0">
      <alignment horizontal="left" vertical="top" indent="1"/>
    </xf>
    <xf numFmtId="0" fontId="4" fillId="70" borderId="43" applyNumberFormat="0" applyProtection="0">
      <alignment horizontal="left" vertical="top" indent="1"/>
    </xf>
    <xf numFmtId="0" fontId="38" fillId="90" borderId="7" applyNumberFormat="0" applyProtection="0">
      <alignment horizontal="left" vertical="center" indent="1"/>
    </xf>
    <xf numFmtId="0" fontId="38" fillId="90" borderId="7" applyNumberFormat="0" applyProtection="0">
      <alignment horizontal="left" vertical="center" indent="1"/>
    </xf>
    <xf numFmtId="0" fontId="4" fillId="108" borderId="1" applyNumberFormat="0" applyProtection="0">
      <alignment horizontal="left" vertical="center" indent="1"/>
    </xf>
    <xf numFmtId="0" fontId="38" fillId="90" borderId="7" applyNumberFormat="0" applyProtection="0">
      <alignment horizontal="left" vertical="center"/>
    </xf>
    <xf numFmtId="0" fontId="38" fillId="90" borderId="7" applyNumberFormat="0" applyProtection="0">
      <alignment horizontal="left" vertical="center" indent="1"/>
    </xf>
    <xf numFmtId="0" fontId="4" fillId="108" borderId="43" applyNumberFormat="0" applyProtection="0">
      <alignment horizontal="left" vertical="top" indent="1"/>
    </xf>
    <xf numFmtId="0" fontId="4" fillId="108" borderId="43" applyNumberFormat="0" applyProtection="0">
      <alignment horizontal="left" vertical="top" indent="1"/>
    </xf>
    <xf numFmtId="0" fontId="4" fillId="69" borderId="46" applyNumberFormat="0">
      <protection locked="0"/>
    </xf>
    <xf numFmtId="0" fontId="6" fillId="72" borderId="8" applyBorder="0"/>
    <xf numFmtId="4" fontId="60" fillId="111" borderId="7" applyNumberFormat="0" applyProtection="0">
      <alignment vertical="center"/>
    </xf>
    <xf numFmtId="4" fontId="66" fillId="68" borderId="43" applyNumberFormat="0" applyProtection="0">
      <alignment vertical="center"/>
    </xf>
    <xf numFmtId="4" fontId="66" fillId="68" borderId="43" applyNumberFormat="0" applyProtection="0">
      <alignment vertical="center"/>
    </xf>
    <xf numFmtId="4" fontId="62" fillId="111" borderId="7" applyNumberFormat="0" applyProtection="0">
      <alignment vertical="center"/>
    </xf>
    <xf numFmtId="4" fontId="63" fillId="111" borderId="37" applyNumberFormat="0" applyProtection="0">
      <alignment vertical="center"/>
    </xf>
    <xf numFmtId="4" fontId="63" fillId="111" borderId="37" applyNumberFormat="0" applyProtection="0">
      <alignment vertical="center"/>
    </xf>
    <xf numFmtId="4" fontId="60" fillId="111" borderId="7" applyNumberFormat="0" applyProtection="0">
      <alignment horizontal="left" vertical="center" indent="1"/>
    </xf>
    <xf numFmtId="4" fontId="66" fillId="74" borderId="43" applyNumberFormat="0" applyProtection="0">
      <alignment horizontal="left" vertical="center" indent="1"/>
    </xf>
    <xf numFmtId="4" fontId="66" fillId="74" borderId="43" applyNumberFormat="0" applyProtection="0">
      <alignment horizontal="left" vertical="center" indent="1"/>
    </xf>
    <xf numFmtId="4" fontId="60" fillId="111" borderId="7" applyNumberFormat="0" applyProtection="0">
      <alignment horizontal="left" vertical="center" indent="1"/>
    </xf>
    <xf numFmtId="0" fontId="60" fillId="111" borderId="43" applyNumberFormat="0" applyProtection="0">
      <alignment horizontal="left" vertical="top" indent="1"/>
    </xf>
    <xf numFmtId="0" fontId="66" fillId="68" borderId="43" applyNumberFormat="0" applyProtection="0">
      <alignment horizontal="left" vertical="top" indent="1"/>
    </xf>
    <xf numFmtId="4" fontId="60" fillId="111" borderId="7" applyNumberFormat="0" applyProtection="0">
      <alignment horizontal="left" vertical="center"/>
    </xf>
    <xf numFmtId="4" fontId="60" fillId="106" borderId="7" applyNumberFormat="0" applyProtection="0">
      <alignment horizontal="right" vertical="center"/>
    </xf>
    <xf numFmtId="4" fontId="60" fillId="106" borderId="7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60" fillId="106" borderId="7" applyNumberFormat="0" applyProtection="0">
      <alignment horizontal="right" vertical="center"/>
    </xf>
    <xf numFmtId="4" fontId="62" fillId="106" borderId="7" applyNumberFormat="0" applyProtection="0">
      <alignment horizontal="right" vertical="center"/>
    </xf>
    <xf numFmtId="4" fontId="63" fillId="27" borderId="1" applyNumberFormat="0" applyProtection="0">
      <alignment horizontal="right" vertical="center"/>
    </xf>
    <xf numFmtId="4" fontId="63" fillId="27" borderId="1" applyNumberFormat="0" applyProtection="0">
      <alignment horizontal="right" vertical="center"/>
    </xf>
    <xf numFmtId="0" fontId="38" fillId="90" borderId="7" applyNumberFormat="0" applyProtection="0">
      <alignment horizontal="left" vertical="center" indent="1"/>
    </xf>
    <xf numFmtId="0" fontId="38" fillId="90" borderId="7" applyNumberFormat="0" applyProtection="0">
      <alignment horizontal="left" vertical="center" indent="1"/>
    </xf>
    <xf numFmtId="4" fontId="4" fillId="75" borderId="1" applyNumberFormat="0" applyProtection="0">
      <alignment horizontal="left" vertical="center" indent="1"/>
    </xf>
    <xf numFmtId="0" fontId="38" fillId="90" borderId="7" applyNumberFormat="0" applyProtection="0">
      <alignment horizontal="left" vertical="center"/>
    </xf>
    <xf numFmtId="0" fontId="38" fillId="90" borderId="7" applyNumberFormat="0" applyProtection="0">
      <alignment horizontal="left" vertical="center" indent="1"/>
    </xf>
    <xf numFmtId="0" fontId="60" fillId="0" borderId="43" applyNumberFormat="0" applyProtection="0">
      <alignment horizontal="left" vertical="top" indent="1"/>
    </xf>
    <xf numFmtId="0" fontId="66" fillId="67" borderId="43" applyNumberFormat="0" applyProtection="0">
      <alignment horizontal="left" vertical="top" indent="1"/>
    </xf>
    <xf numFmtId="0" fontId="38" fillId="90" borderId="7" applyNumberFormat="0" applyProtection="0">
      <alignment horizontal="left" vertical="center" indent="1"/>
    </xf>
    <xf numFmtId="0" fontId="67" fillId="0" borderId="0"/>
    <xf numFmtId="4" fontId="68" fillId="112" borderId="44" applyNumberFormat="0" applyProtection="0">
      <alignment horizontal="left" vertical="center" indent="1"/>
    </xf>
    <xf numFmtId="4" fontId="68" fillId="112" borderId="44" applyNumberFormat="0" applyProtection="0">
      <alignment horizontal="left" vertical="center" indent="1"/>
    </xf>
    <xf numFmtId="0" fontId="4" fillId="113" borderId="37"/>
    <xf numFmtId="4" fontId="69" fillId="106" borderId="7" applyNumberFormat="0" applyProtection="0">
      <alignment horizontal="right" vertical="center"/>
    </xf>
    <xf numFmtId="4" fontId="70" fillId="69" borderId="1" applyNumberFormat="0" applyProtection="0">
      <alignment horizontal="right" vertical="center"/>
    </xf>
    <xf numFmtId="4" fontId="70" fillId="69" borderId="1" applyNumberFormat="0" applyProtection="0">
      <alignment horizontal="right" vertical="center"/>
    </xf>
    <xf numFmtId="0" fontId="71" fillId="114" borderId="0" applyNumberFormat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8" fillId="0" borderId="0"/>
    <xf numFmtId="0" fontId="72" fillId="0" borderId="0"/>
    <xf numFmtId="0" fontId="73" fillId="0" borderId="0"/>
    <xf numFmtId="0" fontId="38" fillId="0" borderId="0"/>
    <xf numFmtId="0" fontId="38" fillId="0" borderId="0"/>
    <xf numFmtId="0" fontId="38" fillId="0" borderId="0"/>
    <xf numFmtId="0" fontId="72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" fillId="0" borderId="0"/>
    <xf numFmtId="0" fontId="5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47" applyNumberFormat="0" applyFill="0" applyAlignment="0" applyProtection="0"/>
    <xf numFmtId="0" fontId="76" fillId="0" borderId="48" applyNumberFormat="0" applyFill="0" applyAlignment="0" applyProtection="0"/>
    <xf numFmtId="0" fontId="77" fillId="0" borderId="4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50" applyNumberFormat="0" applyFill="0" applyAlignment="0" applyProtection="0"/>
    <xf numFmtId="0" fontId="22" fillId="0" borderId="0" applyNumberFormat="0" applyFill="0" applyBorder="0" applyAlignment="0" applyProtection="0"/>
    <xf numFmtId="0" fontId="79" fillId="115" borderId="51" applyNumberFormat="0" applyAlignment="0" applyProtection="0"/>
    <xf numFmtId="0" fontId="80" fillId="0" borderId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9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37" fillId="51" borderId="0" applyNumberFormat="0" applyBorder="0" applyAlignment="0" applyProtection="0"/>
    <xf numFmtId="0" fontId="37" fillId="54" borderId="0" applyNumberFormat="0" applyBorder="0" applyAlignment="0" applyProtection="0"/>
    <xf numFmtId="0" fontId="37" fillId="57" borderId="0" applyNumberFormat="0" applyBorder="0" applyAlignment="0" applyProtection="0"/>
    <xf numFmtId="0" fontId="37" fillId="60" borderId="0" applyNumberFormat="0" applyBorder="0" applyAlignment="0" applyProtection="0"/>
    <xf numFmtId="0" fontId="37" fillId="63" borderId="0" applyNumberFormat="0" applyBorder="0" applyAlignment="0" applyProtection="0"/>
    <xf numFmtId="0" fontId="37" fillId="66" borderId="0" applyNumberFormat="0" applyBorder="0" applyAlignment="0" applyProtection="0"/>
    <xf numFmtId="0" fontId="81" fillId="116" borderId="52" applyNumberFormat="0" applyAlignment="0" applyProtection="0"/>
    <xf numFmtId="0" fontId="24" fillId="0" borderId="0" applyNumberFormat="0" applyFill="0" applyBorder="0" applyAlignment="0" applyProtection="0"/>
    <xf numFmtId="0" fontId="82" fillId="117" borderId="52" applyNumberFormat="0" applyAlignment="0" applyProtection="0"/>
    <xf numFmtId="0" fontId="83" fillId="116" borderId="53" applyNumberFormat="0" applyAlignment="0" applyProtection="0"/>
    <xf numFmtId="0" fontId="57" fillId="0" borderId="0" applyNumberFormat="0" applyFill="0" applyBorder="0" applyAlignment="0" applyProtection="0"/>
    <xf numFmtId="0" fontId="84" fillId="0" borderId="54" applyNumberFormat="0" applyFill="0" applyAlignment="0" applyProtection="0"/>
    <xf numFmtId="0" fontId="85" fillId="0" borderId="0" applyNumberFormat="0" applyFill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37" fillId="79" borderId="0" applyNumberFormat="0" applyBorder="0" applyAlignment="0" applyProtection="0"/>
    <xf numFmtId="0" fontId="37" fillId="80" borderId="0" applyNumberFormat="0" applyBorder="0" applyAlignment="0" applyProtection="0"/>
    <xf numFmtId="0" fontId="37" fillId="81" borderId="0" applyNumberFormat="0" applyBorder="0" applyAlignment="0" applyProtection="0"/>
    <xf numFmtId="0" fontId="37" fillId="82" borderId="0" applyNumberFormat="0" applyBorder="0" applyAlignment="0" applyProtection="0"/>
    <xf numFmtId="0" fontId="37" fillId="83" borderId="0" applyNumberFormat="0" applyBorder="0" applyAlignment="0" applyProtection="0"/>
    <xf numFmtId="0" fontId="37" fillId="84" borderId="0" applyNumberFormat="0" applyBorder="0" applyAlignment="0" applyProtection="0"/>
    <xf numFmtId="0" fontId="59" fillId="86" borderId="0" applyNumberFormat="0" applyBorder="0" applyAlignment="0" applyProtection="0"/>
    <xf numFmtId="0" fontId="4" fillId="87" borderId="42" applyNumberFormat="0" applyFont="0" applyAlignment="0" applyProtection="0"/>
    <xf numFmtId="0" fontId="71" fillId="114" borderId="0" applyNumberFormat="0" applyBorder="0" applyAlignment="0" applyProtection="0"/>
    <xf numFmtId="0" fontId="75" fillId="0" borderId="47" applyNumberFormat="0" applyFill="0" applyAlignment="0" applyProtection="0"/>
    <xf numFmtId="0" fontId="76" fillId="0" borderId="48" applyNumberFormat="0" applyFill="0" applyAlignment="0" applyProtection="0"/>
    <xf numFmtId="0" fontId="77" fillId="0" borderId="4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50" applyNumberFormat="0" applyFill="0" applyAlignment="0" applyProtection="0"/>
    <xf numFmtId="0" fontId="79" fillId="115" borderId="51" applyNumberFormat="0" applyAlignment="0" applyProtection="0"/>
    <xf numFmtId="0" fontId="86" fillId="0" borderId="0"/>
  </cellStyleXfs>
  <cellXfs count="202">
    <xf numFmtId="0" fontId="0" fillId="2" borderId="0" xfId="0"/>
    <xf numFmtId="0" fontId="7" fillId="2" borderId="0" xfId="0" applyFont="1"/>
    <xf numFmtId="0" fontId="0" fillId="28" borderId="10" xfId="0" applyFill="1" applyBorder="1"/>
    <xf numFmtId="0" fontId="0" fillId="28" borderId="11" xfId="0" applyFill="1" applyBorder="1"/>
    <xf numFmtId="0" fontId="0" fillId="29" borderId="12" xfId="0" applyFill="1" applyBorder="1"/>
    <xf numFmtId="0" fontId="0" fillId="29" borderId="12" xfId="0" applyFill="1" applyBorder="1" applyAlignment="1">
      <alignment vertical="center"/>
    </xf>
    <xf numFmtId="0" fontId="5" fillId="28" borderId="8" xfId="0" applyFont="1" applyFill="1" applyBorder="1"/>
    <xf numFmtId="0" fontId="0" fillId="27" borderId="13" xfId="0" applyFill="1" applyBorder="1"/>
    <xf numFmtId="0" fontId="0" fillId="27" borderId="10" xfId="0" applyFill="1" applyBorder="1"/>
    <xf numFmtId="0" fontId="0" fillId="27" borderId="0" xfId="0" applyFill="1" applyBorder="1"/>
    <xf numFmtId="0" fontId="0" fillId="27" borderId="17" xfId="0" applyFill="1" applyBorder="1"/>
    <xf numFmtId="0" fontId="6" fillId="29" borderId="12" xfId="0" applyFont="1" applyFill="1" applyBorder="1" applyAlignment="1">
      <alignment horizontal="right" vertical="center"/>
    </xf>
    <xf numFmtId="0" fontId="5" fillId="30" borderId="0" xfId="0" applyFont="1" applyFill="1"/>
    <xf numFmtId="0" fontId="0" fillId="29" borderId="12" xfId="0" quotePrefix="1" applyFill="1" applyBorder="1" applyAlignment="1">
      <alignment vertical="center"/>
    </xf>
    <xf numFmtId="0" fontId="0" fillId="27" borderId="16" xfId="0" applyFill="1" applyBorder="1" applyAlignment="1"/>
    <xf numFmtId="0" fontId="0" fillId="27" borderId="17" xfId="0" quotePrefix="1" applyFill="1" applyBorder="1" applyAlignment="1"/>
    <xf numFmtId="0" fontId="0" fillId="27" borderId="17" xfId="0" applyFill="1" applyBorder="1" applyAlignment="1"/>
    <xf numFmtId="0" fontId="0" fillId="27" borderId="14" xfId="0" applyFill="1" applyBorder="1" applyAlignment="1"/>
    <xf numFmtId="0" fontId="0" fillId="27" borderId="0" xfId="0" quotePrefix="1" applyFill="1" applyBorder="1" applyAlignment="1"/>
    <xf numFmtId="0" fontId="0" fillId="27" borderId="0" xfId="0" applyFill="1" applyBorder="1" applyAlignment="1"/>
    <xf numFmtId="0" fontId="0" fillId="27" borderId="8" xfId="0" applyFill="1" applyBorder="1" applyAlignment="1"/>
    <xf numFmtId="0" fontId="0" fillId="27" borderId="10" xfId="0" quotePrefix="1" applyFill="1" applyBorder="1" applyAlignment="1"/>
    <xf numFmtId="0" fontId="0" fillId="27" borderId="10" xfId="0" applyFill="1" applyBorder="1" applyAlignment="1"/>
    <xf numFmtId="0" fontId="0" fillId="27" borderId="15" xfId="0" quotePrefix="1" applyFill="1" applyBorder="1" applyAlignment="1"/>
    <xf numFmtId="0" fontId="0" fillId="27" borderId="18" xfId="0" quotePrefix="1" applyFill="1" applyBorder="1" applyAlignment="1"/>
    <xf numFmtId="0" fontId="0" fillId="27" borderId="11" xfId="0" quotePrefix="1" applyFill="1" applyBorder="1" applyAlignment="1"/>
    <xf numFmtId="0" fontId="0" fillId="2" borderId="0" xfId="0" applyAlignment="1"/>
    <xf numFmtId="49" fontId="0" fillId="2" borderId="0" xfId="0" quotePrefix="1" applyNumberFormat="1" applyAlignment="1"/>
    <xf numFmtId="0" fontId="5" fillId="30" borderId="0" xfId="0" applyFont="1" applyFill="1" applyAlignment="1"/>
    <xf numFmtId="0" fontId="0" fillId="27" borderId="13" xfId="0" applyFill="1" applyBorder="1" applyAlignment="1"/>
    <xf numFmtId="0" fontId="39" fillId="0" borderId="0" xfId="65" applyFont="1" applyBorder="1"/>
    <xf numFmtId="0" fontId="39" fillId="0" borderId="0" xfId="65" applyFont="1"/>
    <xf numFmtId="0" fontId="40" fillId="0" borderId="0" xfId="65" applyFont="1"/>
    <xf numFmtId="0" fontId="39" fillId="0" borderId="0" xfId="65" applyFont="1" applyAlignment="1">
      <alignment horizontal="right" vertical="top" textRotation="180"/>
    </xf>
    <xf numFmtId="0" fontId="41" fillId="0" borderId="0" xfId="65" applyFont="1" applyBorder="1"/>
    <xf numFmtId="0" fontId="23" fillId="0" borderId="24" xfId="65" applyFont="1" applyBorder="1"/>
    <xf numFmtId="0" fontId="41" fillId="0" borderId="24" xfId="65" applyFont="1" applyBorder="1"/>
    <xf numFmtId="0" fontId="41" fillId="0" borderId="0" xfId="65" applyFont="1"/>
    <xf numFmtId="0" fontId="43" fillId="0" borderId="0" xfId="65" applyFont="1"/>
    <xf numFmtId="0" fontId="43" fillId="0" borderId="0" xfId="65" applyFont="1" applyBorder="1"/>
    <xf numFmtId="0" fontId="7" fillId="0" borderId="26" xfId="65" applyFont="1" applyBorder="1" applyAlignment="1">
      <alignment horizontal="left" vertical="center"/>
    </xf>
    <xf numFmtId="0" fontId="45" fillId="0" borderId="26" xfId="65" applyFont="1" applyBorder="1" applyAlignment="1">
      <alignment horizontal="left" vertical="center"/>
    </xf>
    <xf numFmtId="0" fontId="43" fillId="0" borderId="0" xfId="65" applyFont="1" applyBorder="1" applyAlignment="1">
      <alignment vertical="center"/>
    </xf>
    <xf numFmtId="0" fontId="46" fillId="0" borderId="28" xfId="65" applyFont="1" applyBorder="1" applyAlignment="1">
      <alignment vertical="center"/>
    </xf>
    <xf numFmtId="3" fontId="46" fillId="0" borderId="27" xfId="65" applyNumberFormat="1" applyFont="1" applyFill="1" applyBorder="1" applyAlignment="1">
      <alignment horizontal="right" vertical="center"/>
    </xf>
    <xf numFmtId="0" fontId="47" fillId="0" borderId="0" xfId="65" applyFont="1" applyBorder="1" applyAlignment="1">
      <alignment vertical="center"/>
    </xf>
    <xf numFmtId="3" fontId="44" fillId="0" borderId="27" xfId="65" applyNumberFormat="1" applyFont="1" applyFill="1" applyBorder="1" applyAlignment="1">
      <alignment horizontal="right" vertical="center"/>
    </xf>
    <xf numFmtId="0" fontId="46" fillId="0" borderId="0" xfId="65" applyFont="1" applyBorder="1"/>
    <xf numFmtId="0" fontId="43" fillId="0" borderId="0" xfId="65" quotePrefix="1" applyFont="1" applyBorder="1"/>
    <xf numFmtId="0" fontId="48" fillId="0" borderId="0" xfId="65" applyFont="1"/>
    <xf numFmtId="0" fontId="48" fillId="0" borderId="0" xfId="65" applyFont="1" applyAlignment="1">
      <alignment horizontal="right" vertical="top" textRotation="180"/>
    </xf>
    <xf numFmtId="0" fontId="46" fillId="0" borderId="0" xfId="65" applyFont="1" applyFill="1" applyBorder="1" applyAlignment="1"/>
    <xf numFmtId="0" fontId="49" fillId="0" borderId="0" xfId="65" applyFont="1" applyFill="1" applyBorder="1" applyAlignment="1"/>
    <xf numFmtId="0" fontId="50" fillId="0" borderId="0" xfId="65" applyFont="1" applyFill="1" applyBorder="1" applyAlignment="1"/>
    <xf numFmtId="0" fontId="51" fillId="0" borderId="0" xfId="65" applyFont="1" applyFill="1" applyBorder="1" applyAlignment="1"/>
    <xf numFmtId="0" fontId="52" fillId="0" borderId="0" xfId="65" applyFont="1" applyFill="1" applyBorder="1"/>
    <xf numFmtId="0" fontId="52" fillId="0" borderId="0" xfId="65" applyFont="1" applyBorder="1" applyAlignment="1">
      <alignment horizontal="right"/>
    </xf>
    <xf numFmtId="0" fontId="52" fillId="0" borderId="0" xfId="65" applyFont="1" applyBorder="1"/>
    <xf numFmtId="0" fontId="52" fillId="0" borderId="0" xfId="65" applyFont="1" applyAlignment="1">
      <alignment textRotation="180"/>
    </xf>
    <xf numFmtId="0" fontId="52" fillId="0" borderId="0" xfId="65" applyFont="1"/>
    <xf numFmtId="0" fontId="44" fillId="0" borderId="0" xfId="65" applyFont="1" applyFill="1" applyBorder="1" applyAlignment="1">
      <alignment vertical="center"/>
    </xf>
    <xf numFmtId="0" fontId="44" fillId="0" borderId="0" xfId="65" applyFont="1" applyFill="1" applyBorder="1" applyAlignment="1">
      <alignment horizontal="left" vertical="center"/>
    </xf>
    <xf numFmtId="0" fontId="43" fillId="0" borderId="0" xfId="65" applyFont="1" applyAlignment="1">
      <alignment vertical="center"/>
    </xf>
    <xf numFmtId="0" fontId="46" fillId="0" borderId="33" xfId="65" applyFont="1" applyBorder="1"/>
    <xf numFmtId="0" fontId="53" fillId="0" borderId="28" xfId="65" applyFont="1" applyBorder="1"/>
    <xf numFmtId="0" fontId="45" fillId="0" borderId="28" xfId="65" applyFont="1" applyFill="1" applyBorder="1"/>
    <xf numFmtId="14" fontId="44" fillId="0" borderId="35" xfId="65" applyNumberFormat="1" applyFont="1" applyFill="1" applyBorder="1" applyAlignment="1">
      <alignment horizontal="right" wrapText="1"/>
    </xf>
    <xf numFmtId="14" fontId="46" fillId="0" borderId="36" xfId="65" applyNumberFormat="1" applyFont="1" applyFill="1" applyBorder="1" applyAlignment="1">
      <alignment horizontal="right" wrapText="1"/>
    </xf>
    <xf numFmtId="3" fontId="45" fillId="0" borderId="38" xfId="65" applyNumberFormat="1" applyFont="1" applyFill="1" applyBorder="1" applyAlignment="1">
      <alignment horizontal="right" vertical="center"/>
    </xf>
    <xf numFmtId="3" fontId="44" fillId="0" borderId="39" xfId="65" applyNumberFormat="1" applyFont="1" applyFill="1" applyBorder="1" applyAlignment="1">
      <alignment horizontal="right" vertical="center"/>
    </xf>
    <xf numFmtId="0" fontId="46" fillId="0" borderId="28" xfId="65" quotePrefix="1" applyFont="1" applyBorder="1" applyAlignment="1">
      <alignment vertical="center"/>
    </xf>
    <xf numFmtId="0" fontId="46" fillId="0" borderId="28" xfId="65" applyFont="1" applyBorder="1" applyAlignment="1">
      <alignment horizontal="left" vertical="center" wrapText="1"/>
    </xf>
    <xf numFmtId="3" fontId="43" fillId="0" borderId="0" xfId="65" applyNumberFormat="1" applyFont="1" applyFill="1" applyBorder="1" applyAlignment="1">
      <alignment vertical="center"/>
    </xf>
    <xf numFmtId="0" fontId="46" fillId="0" borderId="28" xfId="65" applyFont="1" applyFill="1" applyBorder="1" applyAlignment="1">
      <alignment horizontal="left" vertical="center" wrapText="1"/>
    </xf>
    <xf numFmtId="0" fontId="44" fillId="0" borderId="28" xfId="65" quotePrefix="1" applyFont="1" applyBorder="1" applyAlignment="1">
      <alignment horizontal="left" vertical="center"/>
    </xf>
    <xf numFmtId="0" fontId="44" fillId="0" borderId="28" xfId="65" applyFont="1" applyBorder="1" applyAlignment="1">
      <alignment horizontal="left" vertical="center"/>
    </xf>
    <xf numFmtId="3" fontId="47" fillId="0" borderId="0" xfId="65" applyNumberFormat="1" applyFont="1" applyFill="1" applyBorder="1" applyAlignment="1">
      <alignment vertical="center"/>
    </xf>
    <xf numFmtId="0" fontId="47" fillId="0" borderId="0" xfId="65" applyFont="1" applyAlignment="1">
      <alignment vertical="center"/>
    </xf>
    <xf numFmtId="0" fontId="46" fillId="0" borderId="28" xfId="65" quotePrefix="1" applyFont="1" applyFill="1" applyBorder="1" applyAlignment="1">
      <alignment horizontal="left" vertical="center"/>
    </xf>
    <xf numFmtId="0" fontId="46" fillId="0" borderId="28" xfId="65" applyFont="1" applyBorder="1" applyAlignment="1">
      <alignment horizontal="left" vertical="center"/>
    </xf>
    <xf numFmtId="0" fontId="38" fillId="0" borderId="0" xfId="65" applyFont="1" applyBorder="1"/>
    <xf numFmtId="0" fontId="47" fillId="0" borderId="0" xfId="65" applyFont="1" applyFill="1" applyBorder="1"/>
    <xf numFmtId="0" fontId="55" fillId="0" borderId="0" xfId="65" applyFont="1"/>
    <xf numFmtId="165" fontId="39" fillId="0" borderId="0" xfId="65" applyNumberFormat="1" applyFont="1"/>
    <xf numFmtId="0" fontId="39" fillId="0" borderId="0" xfId="65" quotePrefix="1" applyFont="1"/>
    <xf numFmtId="3" fontId="39" fillId="0" borderId="0" xfId="65" applyNumberFormat="1" applyFont="1"/>
    <xf numFmtId="0" fontId="39" fillId="0" borderId="0" xfId="65" applyFont="1" applyAlignment="1">
      <alignment horizontal="right" vertical="top" textRotation="180"/>
    </xf>
    <xf numFmtId="0" fontId="40" fillId="0" borderId="0" xfId="0" applyFont="1" applyFill="1" applyAlignment="1">
      <alignment wrapText="1"/>
    </xf>
    <xf numFmtId="0" fontId="7" fillId="0" borderId="0" xfId="65" applyFont="1" applyBorder="1" applyAlignment="1">
      <alignment horizontal="left" vertical="center"/>
    </xf>
    <xf numFmtId="0" fontId="45" fillId="0" borderId="0" xfId="65" applyFont="1" applyBorder="1" applyAlignment="1">
      <alignment horizontal="left" vertical="center"/>
    </xf>
    <xf numFmtId="0" fontId="46" fillId="0" borderId="0" xfId="65" applyFont="1" applyBorder="1" applyAlignment="1">
      <alignment vertical="center"/>
    </xf>
    <xf numFmtId="0" fontId="46" fillId="0" borderId="0" xfId="65" quotePrefix="1" applyFont="1" applyBorder="1" applyAlignment="1">
      <alignment vertical="center"/>
    </xf>
    <xf numFmtId="0" fontId="46" fillId="0" borderId="0" xfId="65" applyFont="1" applyBorder="1" applyAlignment="1">
      <alignment horizontal="left" vertical="center" wrapText="1"/>
    </xf>
    <xf numFmtId="0" fontId="46" fillId="0" borderId="0" xfId="65" applyFont="1" applyFill="1" applyBorder="1" applyAlignment="1">
      <alignment horizontal="left" vertical="center" wrapText="1"/>
    </xf>
    <xf numFmtId="0" fontId="44" fillId="0" borderId="0" xfId="65" quotePrefix="1" applyFont="1" applyBorder="1" applyAlignment="1">
      <alignment horizontal="left" vertical="center"/>
    </xf>
    <xf numFmtId="0" fontId="44" fillId="0" borderId="0" xfId="65" applyFont="1" applyBorder="1" applyAlignment="1">
      <alignment horizontal="left" vertical="center"/>
    </xf>
    <xf numFmtId="0" fontId="46" fillId="0" borderId="0" xfId="65" quotePrefix="1" applyFont="1" applyFill="1" applyBorder="1" applyAlignment="1">
      <alignment horizontal="left" vertical="center"/>
    </xf>
    <xf numFmtId="0" fontId="46" fillId="0" borderId="0" xfId="65" applyFont="1" applyBorder="1" applyAlignment="1">
      <alignment horizontal="left" vertical="center"/>
    </xf>
    <xf numFmtId="3" fontId="39" fillId="0" borderId="0" xfId="65" applyNumberFormat="1" applyFont="1" applyBorder="1"/>
    <xf numFmtId="0" fontId="39" fillId="0" borderId="0" xfId="366" applyFont="1"/>
    <xf numFmtId="0" fontId="39" fillId="0" borderId="0" xfId="366" applyFont="1" applyAlignment="1">
      <alignment horizontal="right" vertical="top" textRotation="180"/>
    </xf>
    <xf numFmtId="0" fontId="39" fillId="0" borderId="0" xfId="366" applyFont="1" applyBorder="1"/>
    <xf numFmtId="0" fontId="41" fillId="0" borderId="0" xfId="366" applyFont="1"/>
    <xf numFmtId="0" fontId="52" fillId="0" borderId="0" xfId="366" applyFont="1"/>
    <xf numFmtId="0" fontId="39" fillId="0" borderId="0" xfId="366" applyFont="1" applyFill="1"/>
    <xf numFmtId="0" fontId="43" fillId="0" borderId="0" xfId="366" applyFont="1"/>
    <xf numFmtId="0" fontId="43" fillId="0" borderId="0" xfId="366" applyFont="1" applyBorder="1" applyAlignment="1"/>
    <xf numFmtId="0" fontId="47" fillId="0" borderId="0" xfId="366" applyFont="1" applyAlignment="1">
      <alignment vertical="center"/>
    </xf>
    <xf numFmtId="0" fontId="47" fillId="0" borderId="0" xfId="366" applyFont="1" applyFill="1" applyAlignment="1">
      <alignment vertical="center"/>
    </xf>
    <xf numFmtId="0" fontId="43" fillId="0" borderId="0" xfId="366" applyFont="1" applyAlignment="1">
      <alignment vertical="center"/>
    </xf>
    <xf numFmtId="0" fontId="43" fillId="0" borderId="0" xfId="366" applyFont="1" applyFill="1"/>
    <xf numFmtId="0" fontId="47" fillId="0" borderId="0" xfId="366" applyFont="1" applyBorder="1" applyAlignment="1">
      <alignment vertical="center"/>
    </xf>
    <xf numFmtId="0" fontId="42" fillId="0" borderId="0" xfId="366" applyFont="1" applyAlignment="1"/>
    <xf numFmtId="0" fontId="47" fillId="0" borderId="0" xfId="366" applyFont="1" applyFill="1"/>
    <xf numFmtId="0" fontId="44" fillId="0" borderId="55" xfId="65" applyFont="1" applyBorder="1" applyAlignment="1">
      <alignment vertical="center"/>
    </xf>
    <xf numFmtId="3" fontId="44" fillId="0" borderId="56" xfId="65" applyNumberFormat="1" applyFont="1" applyFill="1" applyBorder="1" applyAlignment="1">
      <alignment horizontal="right" vertical="center"/>
    </xf>
    <xf numFmtId="3" fontId="46" fillId="0" borderId="56" xfId="65" applyNumberFormat="1" applyFont="1" applyFill="1" applyBorder="1" applyAlignment="1">
      <alignment horizontal="right" vertical="center"/>
    </xf>
    <xf numFmtId="0" fontId="39" fillId="0" borderId="0" xfId="366" applyFont="1" applyAlignment="1"/>
    <xf numFmtId="0" fontId="43" fillId="0" borderId="0" xfId="366" applyFont="1" applyFill="1" applyAlignment="1">
      <alignment vertical="center"/>
    </xf>
    <xf numFmtId="0" fontId="4" fillId="0" borderId="0" xfId="366" applyFont="1" applyFill="1" applyBorder="1" applyAlignment="1">
      <alignment horizontal="center" vertical="center" textRotation="180"/>
    </xf>
    <xf numFmtId="3" fontId="39" fillId="0" borderId="0" xfId="366" applyNumberFormat="1" applyFont="1" applyFill="1"/>
    <xf numFmtId="3" fontId="43" fillId="0" borderId="0" xfId="366" applyNumberFormat="1" applyFont="1" applyFill="1" applyAlignment="1">
      <alignment vertical="center"/>
    </xf>
    <xf numFmtId="0" fontId="39" fillId="0" borderId="0" xfId="65" applyFont="1" applyAlignment="1">
      <alignment horizontal="right" vertical="top" textRotation="180"/>
    </xf>
    <xf numFmtId="14" fontId="44" fillId="0" borderId="30" xfId="65" applyNumberFormat="1" applyFont="1" applyFill="1" applyBorder="1" applyAlignment="1">
      <alignment horizontal="center" vertical="center"/>
    </xf>
    <xf numFmtId="14" fontId="44" fillId="0" borderId="31" xfId="65" applyNumberFormat="1" applyFont="1" applyFill="1" applyBorder="1" applyAlignment="1">
      <alignment horizontal="center" vertical="center"/>
    </xf>
    <xf numFmtId="14" fontId="44" fillId="0" borderId="0" xfId="65" applyNumberFormat="1" applyFont="1" applyFill="1" applyBorder="1" applyAlignment="1">
      <alignment horizontal="center" vertical="center" wrapText="1"/>
    </xf>
    <xf numFmtId="14" fontId="44" fillId="0" borderId="34" xfId="65" applyNumberFormat="1" applyFont="1" applyFill="1" applyBorder="1" applyAlignment="1">
      <alignment horizontal="center" vertical="center" wrapText="1"/>
    </xf>
    <xf numFmtId="0" fontId="44" fillId="0" borderId="32" xfId="65" applyFont="1" applyFill="1" applyBorder="1" applyAlignment="1">
      <alignment horizontal="center" vertical="center" wrapText="1"/>
    </xf>
    <xf numFmtId="0" fontId="44" fillId="0" borderId="25" xfId="65" applyFont="1" applyFill="1" applyBorder="1" applyAlignment="1">
      <alignment horizontal="center" vertical="center" wrapText="1"/>
    </xf>
    <xf numFmtId="0" fontId="42" fillId="0" borderId="0" xfId="65" applyFont="1" applyAlignment="1">
      <alignment horizontal="right" vertical="top" textRotation="180"/>
    </xf>
    <xf numFmtId="0" fontId="23" fillId="0" borderId="29" xfId="65" applyFont="1" applyFill="1" applyBorder="1" applyAlignment="1">
      <alignment horizontal="center" vertical="top" textRotation="180"/>
    </xf>
    <xf numFmtId="0" fontId="41" fillId="0" borderId="0" xfId="65" applyFont="1" applyFill="1" applyBorder="1" applyAlignment="1">
      <alignment horizontal="center" vertical="top" textRotation="180"/>
    </xf>
    <xf numFmtId="0" fontId="86" fillId="0" borderId="0" xfId="366" applyAlignment="1"/>
    <xf numFmtId="0" fontId="39" fillId="0" borderId="0" xfId="366" applyFont="1" applyAlignment="1">
      <alignment horizontal="right" vertical="top" textRotation="180"/>
    </xf>
    <xf numFmtId="3" fontId="46" fillId="0" borderId="38" xfId="65" applyNumberFormat="1" applyFont="1" applyFill="1" applyBorder="1" applyAlignment="1">
      <alignment horizontal="right" vertical="center"/>
    </xf>
    <xf numFmtId="3" fontId="46" fillId="0" borderId="39" xfId="65" applyNumberFormat="1" applyFont="1" applyFill="1" applyBorder="1" applyAlignment="1">
      <alignment horizontal="right" vertical="center"/>
    </xf>
    <xf numFmtId="3" fontId="44" fillId="0" borderId="0" xfId="65" applyNumberFormat="1" applyFont="1" applyFill="1" applyBorder="1" applyAlignment="1">
      <alignment horizontal="right" vertical="center"/>
    </xf>
    <xf numFmtId="3" fontId="47" fillId="0" borderId="0" xfId="65" applyNumberFormat="1" applyFont="1" applyFill="1" applyBorder="1"/>
    <xf numFmtId="0" fontId="39" fillId="0" borderId="0" xfId="280" applyFont="1"/>
    <xf numFmtId="0" fontId="39" fillId="0" borderId="0" xfId="280" applyFont="1" applyFill="1" applyBorder="1"/>
    <xf numFmtId="0" fontId="23" fillId="0" borderId="29" xfId="280" applyFont="1" applyFill="1" applyBorder="1" applyAlignment="1">
      <alignment horizontal="center" vertical="top" textRotation="180"/>
    </xf>
    <xf numFmtId="0" fontId="41" fillId="0" borderId="0" xfId="280" applyFont="1" applyFill="1" applyBorder="1" applyAlignment="1">
      <alignment horizontal="center" vertical="top" textRotation="180"/>
    </xf>
    <xf numFmtId="0" fontId="38" fillId="0" borderId="0" xfId="280" applyAlignment="1"/>
    <xf numFmtId="0" fontId="41" fillId="0" borderId="0" xfId="280" applyFont="1" applyBorder="1"/>
    <xf numFmtId="0" fontId="39" fillId="0" borderId="0" xfId="280" applyFont="1" applyBorder="1"/>
    <xf numFmtId="0" fontId="23" fillId="0" borderId="24" xfId="280" applyFont="1" applyBorder="1"/>
    <xf numFmtId="0" fontId="41" fillId="0" borderId="24" xfId="280" applyFont="1" applyBorder="1"/>
    <xf numFmtId="0" fontId="41" fillId="0" borderId="0" xfId="280" applyFont="1"/>
    <xf numFmtId="0" fontId="44" fillId="0" borderId="0" xfId="280" applyFont="1" applyFill="1" applyBorder="1" applyAlignment="1">
      <alignment vertical="center"/>
    </xf>
    <xf numFmtId="0" fontId="46" fillId="0" borderId="0" xfId="280" applyFont="1" applyFill="1" applyBorder="1" applyAlignment="1"/>
    <xf numFmtId="0" fontId="49" fillId="0" borderId="0" xfId="280" applyFont="1" applyFill="1" applyBorder="1" applyAlignment="1"/>
    <xf numFmtId="14" fontId="44" fillId="0" borderId="30" xfId="280" applyNumberFormat="1" applyFont="1" applyFill="1" applyBorder="1" applyAlignment="1">
      <alignment horizontal="center" vertical="center"/>
    </xf>
    <xf numFmtId="14" fontId="44" fillId="0" borderId="31" xfId="280" applyNumberFormat="1" applyFont="1" applyFill="1" applyBorder="1" applyAlignment="1">
      <alignment horizontal="center" vertical="center"/>
    </xf>
    <xf numFmtId="0" fontId="44" fillId="0" borderId="32" xfId="280" applyFont="1" applyFill="1" applyBorder="1" applyAlignment="1">
      <alignment horizontal="center" vertical="center" wrapText="1"/>
    </xf>
    <xf numFmtId="0" fontId="44" fillId="0" borderId="25" xfId="280" applyFont="1" applyFill="1" applyBorder="1" applyAlignment="1">
      <alignment horizontal="center" vertical="center" wrapText="1"/>
    </xf>
    <xf numFmtId="0" fontId="44" fillId="0" borderId="0" xfId="280" applyFont="1" applyFill="1" applyBorder="1" applyAlignment="1">
      <alignment horizontal="center" vertical="center" wrapText="1"/>
    </xf>
    <xf numFmtId="0" fontId="44" fillId="0" borderId="0" xfId="280" applyFont="1" applyFill="1" applyBorder="1"/>
    <xf numFmtId="0" fontId="87" fillId="0" borderId="0" xfId="280" applyFont="1" applyFill="1" applyBorder="1"/>
    <xf numFmtId="14" fontId="44" fillId="0" borderId="26" xfId="280" applyNumberFormat="1" applyFont="1" applyFill="1" applyBorder="1" applyAlignment="1">
      <alignment horizontal="center" vertical="center" wrapText="1"/>
    </xf>
    <xf numFmtId="14" fontId="88" fillId="0" borderId="26" xfId="280" applyNumberFormat="1" applyFont="1" applyFill="1" applyBorder="1" applyAlignment="1">
      <alignment horizontal="center" vertical="center" wrapText="1"/>
    </xf>
    <xf numFmtId="14" fontId="44" fillId="0" borderId="40" xfId="280" applyNumberFormat="1" applyFont="1" applyFill="1" applyBorder="1" applyAlignment="1">
      <alignment horizontal="center" vertical="center" wrapText="1"/>
    </xf>
    <xf numFmtId="14" fontId="44" fillId="0" borderId="41" xfId="280" applyNumberFormat="1" applyFont="1" applyFill="1" applyBorder="1" applyAlignment="1">
      <alignment horizontal="center" vertical="center" wrapText="1"/>
    </xf>
    <xf numFmtId="0" fontId="46" fillId="0" borderId="0" xfId="280" applyFont="1"/>
    <xf numFmtId="0" fontId="39" fillId="0" borderId="0" xfId="280" applyFont="1" applyFill="1"/>
    <xf numFmtId="0" fontId="46" fillId="0" borderId="28" xfId="280" applyFont="1" applyBorder="1"/>
    <xf numFmtId="0" fontId="45" fillId="0" borderId="28" xfId="280" applyFont="1" applyFill="1" applyBorder="1"/>
    <xf numFmtId="14" fontId="44" fillId="0" borderId="28" xfId="280" quotePrefix="1" applyNumberFormat="1" applyFont="1" applyFill="1" applyBorder="1" applyAlignment="1">
      <alignment horizontal="right" wrapText="1"/>
    </xf>
    <xf numFmtId="14" fontId="46" fillId="0" borderId="28" xfId="280" quotePrefix="1" applyNumberFormat="1" applyFont="1" applyFill="1" applyBorder="1" applyAlignment="1">
      <alignment horizontal="right" wrapText="1"/>
    </xf>
    <xf numFmtId="14" fontId="44" fillId="0" borderId="27" xfId="280" quotePrefix="1" applyNumberFormat="1" applyFont="1" applyFill="1" applyBorder="1" applyAlignment="1">
      <alignment wrapText="1"/>
    </xf>
    <xf numFmtId="14" fontId="46" fillId="0" borderId="27" xfId="280" quotePrefix="1" applyNumberFormat="1" applyFont="1" applyFill="1" applyBorder="1" applyAlignment="1">
      <alignment wrapText="1"/>
    </xf>
    <xf numFmtId="14" fontId="44" fillId="0" borderId="27" xfId="280" applyNumberFormat="1" applyFont="1" applyFill="1" applyBorder="1" applyAlignment="1">
      <alignment wrapText="1"/>
    </xf>
    <xf numFmtId="14" fontId="46" fillId="0" borderId="27" xfId="280" applyNumberFormat="1" applyFont="1" applyFill="1" applyBorder="1" applyAlignment="1">
      <alignment wrapText="1"/>
    </xf>
    <xf numFmtId="14" fontId="46" fillId="0" borderId="0" xfId="280" applyNumberFormat="1" applyFont="1" applyFill="1" applyBorder="1" applyAlignment="1">
      <alignment horizontal="right" wrapText="1"/>
    </xf>
    <xf numFmtId="0" fontId="44" fillId="0" borderId="28" xfId="280" applyFont="1" applyBorder="1" applyAlignment="1">
      <alignment vertical="center"/>
    </xf>
    <xf numFmtId="3" fontId="47" fillId="0" borderId="0" xfId="280" applyNumberFormat="1" applyFont="1" applyFill="1" applyBorder="1" applyAlignment="1">
      <alignment horizontal="right" vertical="center"/>
    </xf>
    <xf numFmtId="3" fontId="87" fillId="0" borderId="27" xfId="280" applyNumberFormat="1" applyFont="1" applyFill="1" applyBorder="1" applyAlignment="1">
      <alignment horizontal="right" vertical="center"/>
    </xf>
    <xf numFmtId="3" fontId="90" fillId="0" borderId="27" xfId="280" applyNumberFormat="1" applyFont="1" applyFill="1" applyBorder="1" applyAlignment="1">
      <alignment horizontal="right" vertical="center"/>
    </xf>
    <xf numFmtId="0" fontId="46" fillId="0" borderId="28" xfId="280" applyFont="1" applyBorder="1" applyAlignment="1">
      <alignment vertical="center"/>
    </xf>
    <xf numFmtId="0" fontId="46" fillId="0" borderId="28" xfId="280" applyFont="1" applyBorder="1" applyAlignment="1">
      <alignment horizontal="left" vertical="center" wrapText="1"/>
    </xf>
    <xf numFmtId="3" fontId="43" fillId="0" borderId="0" xfId="280" applyNumberFormat="1" applyFont="1" applyFill="1" applyBorder="1" applyAlignment="1">
      <alignment horizontal="right"/>
    </xf>
    <xf numFmtId="0" fontId="46" fillId="0" borderId="0" xfId="280" applyFont="1" applyBorder="1" applyAlignment="1">
      <alignment vertical="center"/>
    </xf>
    <xf numFmtId="3" fontId="44" fillId="0" borderId="27" xfId="280" applyNumberFormat="1" applyFont="1" applyFill="1" applyBorder="1" applyAlignment="1">
      <alignment horizontal="right" vertical="center"/>
    </xf>
    <xf numFmtId="3" fontId="46" fillId="0" borderId="27" xfId="280" applyNumberFormat="1" applyFont="1" applyFill="1" applyBorder="1" applyAlignment="1">
      <alignment horizontal="right" vertical="center"/>
    </xf>
    <xf numFmtId="0" fontId="43" fillId="0" borderId="0" xfId="280" applyFont="1" applyFill="1"/>
    <xf numFmtId="0" fontId="42" fillId="0" borderId="0" xfId="280" applyFont="1"/>
    <xf numFmtId="0" fontId="44" fillId="0" borderId="55" xfId="280" applyFont="1" applyBorder="1" applyAlignment="1">
      <alignment horizontal="left"/>
    </xf>
    <xf numFmtId="0" fontId="73" fillId="0" borderId="0" xfId="280" applyFont="1" applyBorder="1" applyAlignment="1">
      <alignment horizontal="left" indent="1"/>
    </xf>
    <xf numFmtId="0" fontId="89" fillId="0" borderId="0" xfId="280" applyFont="1" applyFill="1" applyBorder="1" applyAlignment="1">
      <alignment horizontal="left" vertical="center"/>
    </xf>
    <xf numFmtId="3" fontId="47" fillId="0" borderId="0" xfId="280" applyNumberFormat="1" applyFont="1" applyFill="1" applyBorder="1" applyAlignment="1">
      <alignment vertical="center"/>
    </xf>
    <xf numFmtId="3" fontId="43" fillId="0" borderId="0" xfId="280" applyNumberFormat="1" applyFont="1" applyFill="1" applyBorder="1" applyAlignment="1">
      <alignment vertical="center"/>
    </xf>
    <xf numFmtId="3" fontId="44" fillId="0" borderId="28" xfId="280" quotePrefix="1" applyNumberFormat="1" applyFont="1" applyFill="1" applyBorder="1" applyAlignment="1">
      <alignment horizontal="right" wrapText="1"/>
    </xf>
    <xf numFmtId="3" fontId="46" fillId="0" borderId="28" xfId="280" quotePrefix="1" applyNumberFormat="1" applyFont="1" applyFill="1" applyBorder="1" applyAlignment="1">
      <alignment horizontal="right" wrapText="1"/>
    </xf>
    <xf numFmtId="3" fontId="44" fillId="0" borderId="28" xfId="280" applyNumberFormat="1" applyFont="1" applyFill="1" applyBorder="1" applyAlignment="1">
      <alignment horizontal="right" wrapText="1"/>
    </xf>
    <xf numFmtId="3" fontId="46" fillId="0" borderId="28" xfId="280" applyNumberFormat="1" applyFont="1" applyFill="1" applyBorder="1" applyAlignment="1">
      <alignment horizontal="right" wrapText="1"/>
    </xf>
    <xf numFmtId="0" fontId="44" fillId="0" borderId="28" xfId="280" applyFont="1" applyBorder="1" applyAlignment="1">
      <alignment horizontal="left" vertical="center" wrapText="1"/>
    </xf>
    <xf numFmtId="0" fontId="43" fillId="0" borderId="0" xfId="280" applyFont="1" applyFill="1" applyBorder="1" applyAlignment="1">
      <alignment horizontal="left" vertical="center"/>
    </xf>
    <xf numFmtId="0" fontId="47" fillId="0" borderId="0" xfId="280" applyFont="1" applyFill="1" applyBorder="1" applyAlignment="1">
      <alignment horizontal="left" vertical="center"/>
    </xf>
    <xf numFmtId="3" fontId="46" fillId="0" borderId="27" xfId="280" applyNumberFormat="1" applyFont="1" applyFill="1" applyBorder="1" applyAlignment="1">
      <alignment horizontal="left" vertical="center"/>
    </xf>
    <xf numFmtId="0" fontId="43" fillId="0" borderId="0" xfId="280" applyFont="1" applyFill="1" applyAlignment="1">
      <alignment vertical="center"/>
    </xf>
    <xf numFmtId="3" fontId="46" fillId="0" borderId="57" xfId="280" applyNumberFormat="1" applyFont="1" applyFill="1" applyBorder="1" applyAlignment="1">
      <alignment horizontal="left" vertical="center"/>
    </xf>
    <xf numFmtId="3" fontId="46" fillId="0" borderId="57" xfId="280" applyNumberFormat="1" applyFont="1" applyFill="1" applyBorder="1" applyAlignment="1">
      <alignment horizontal="right" vertical="center"/>
    </xf>
    <xf numFmtId="3" fontId="44" fillId="0" borderId="57" xfId="280" applyNumberFormat="1" applyFont="1" applyFill="1" applyBorder="1" applyAlignment="1">
      <alignment horizontal="right" vertical="center"/>
    </xf>
  </cellXfs>
  <cellStyles count="367">
    <cellStyle name="20 % - Akzent1" xfId="66"/>
    <cellStyle name="20 % - Akzent2" xfId="67"/>
    <cellStyle name="20 % - Akzent3" xfId="68"/>
    <cellStyle name="20 % - Akzent4" xfId="69"/>
    <cellStyle name="20 % - Akzent5" xfId="70"/>
    <cellStyle name="20 % - Akzent6" xfId="71"/>
    <cellStyle name="20% - Accent1" xfId="313"/>
    <cellStyle name="20% - Accent1 2" xfId="72"/>
    <cellStyle name="20% - Accent1_(Q) reinkopiert" xfId="338"/>
    <cellStyle name="20% - Accent2" xfId="314"/>
    <cellStyle name="20% - Accent2 2" xfId="73"/>
    <cellStyle name="20% - Accent2_(Q) reinkopiert" xfId="339"/>
    <cellStyle name="20% - Accent3" xfId="315"/>
    <cellStyle name="20% - Accent3 2" xfId="74"/>
    <cellStyle name="20% - Accent3_(Q) reinkopiert" xfId="340"/>
    <cellStyle name="20% - Accent4" xfId="316"/>
    <cellStyle name="20% - Accent4 2" xfId="75"/>
    <cellStyle name="20% - Accent4_(Q) reinkopiert" xfId="341"/>
    <cellStyle name="20% - Accent5" xfId="317"/>
    <cellStyle name="20% - Accent5 2" xfId="76"/>
    <cellStyle name="20% - Accent5_(Q) reinkopiert" xfId="342"/>
    <cellStyle name="20% - Accent6" xfId="318"/>
    <cellStyle name="20% - Accent6 2" xfId="77"/>
    <cellStyle name="20% - Accent6_(Q) reinkopiert" xfId="343"/>
    <cellStyle name="40 % - Akzent1" xfId="78"/>
    <cellStyle name="40 % - Akzent2" xfId="79"/>
    <cellStyle name="40 % - Akzent3" xfId="80"/>
    <cellStyle name="40 % - Akzent4" xfId="81"/>
    <cellStyle name="40 % - Akzent5" xfId="82"/>
    <cellStyle name="40 % - Akzent6" xfId="83"/>
    <cellStyle name="40% - Accent1" xfId="319"/>
    <cellStyle name="40% - Accent1 2" xfId="84"/>
    <cellStyle name="40% - Accent1_(Q) reinkopiert" xfId="344"/>
    <cellStyle name="40% - Accent2" xfId="320"/>
    <cellStyle name="40% - Accent2 2" xfId="85"/>
    <cellStyle name="40% - Accent2_(Q) reinkopiert" xfId="345"/>
    <cellStyle name="40% - Accent3" xfId="321"/>
    <cellStyle name="40% - Accent3 2" xfId="86"/>
    <cellStyle name="40% - Accent3_(Q) reinkopiert" xfId="346"/>
    <cellStyle name="40% - Accent4" xfId="322"/>
    <cellStyle name="40% - Accent4 2" xfId="87"/>
    <cellStyle name="40% - Accent4_(Q) reinkopiert" xfId="347"/>
    <cellStyle name="40% - Accent5" xfId="323"/>
    <cellStyle name="40% - Accent5 2" xfId="88"/>
    <cellStyle name="40% - Accent5_(Q) reinkopiert" xfId="348"/>
    <cellStyle name="40% - Accent6" xfId="324"/>
    <cellStyle name="40% - Accent6 2" xfId="89"/>
    <cellStyle name="40% - Accent6_(Q) reinkopiert" xfId="349"/>
    <cellStyle name="60 % - Akzent1" xfId="90"/>
    <cellStyle name="60 % - Akzent2" xfId="91"/>
    <cellStyle name="60 % - Akzent3" xfId="92"/>
    <cellStyle name="60 % - Akzent4" xfId="93"/>
    <cellStyle name="60 % - Akzent5" xfId="94"/>
    <cellStyle name="60 % - Akzent6" xfId="95"/>
    <cellStyle name="60% - Accent1" xfId="325"/>
    <cellStyle name="60% - Accent1 2" xfId="96"/>
    <cellStyle name="60% - Accent2" xfId="326"/>
    <cellStyle name="60% - Accent2 2" xfId="97"/>
    <cellStyle name="60% - Accent3" xfId="327"/>
    <cellStyle name="60% - Accent3 2" xfId="98"/>
    <cellStyle name="60% - Accent4" xfId="328"/>
    <cellStyle name="60% - Accent4 2" xfId="99"/>
    <cellStyle name="60% - Accent5" xfId="329"/>
    <cellStyle name="60% - Accent5 2" xfId="100"/>
    <cellStyle name="60% - Accent6" xfId="330"/>
    <cellStyle name="60% - Accent6 2" xfId="101"/>
    <cellStyle name="Accent1" xfId="108"/>
    <cellStyle name="Accent1 - 20%" xfId="1"/>
    <cellStyle name="Accent1 - 40%" xfId="2"/>
    <cellStyle name="Accent1 - 60%" xfId="3"/>
    <cellStyle name="Accent1 2" xfId="102"/>
    <cellStyle name="Accent2" xfId="109"/>
    <cellStyle name="Accent2 - 20%" xfId="4"/>
    <cellStyle name="Accent2 - 40%" xfId="5"/>
    <cellStyle name="Accent2 - 60%" xfId="6"/>
    <cellStyle name="Accent2 2" xfId="103"/>
    <cellStyle name="Accent3" xfId="110"/>
    <cellStyle name="Accent3 - 20%" xfId="7"/>
    <cellStyle name="Accent3 - 40%" xfId="8"/>
    <cellStyle name="Accent3 - 60%" xfId="9"/>
    <cellStyle name="Accent3 2" xfId="104"/>
    <cellStyle name="Accent4" xfId="111"/>
    <cellStyle name="Accent4 - 20%" xfId="10"/>
    <cellStyle name="Accent4 - 40%" xfId="11"/>
    <cellStyle name="Accent4 - 60%" xfId="12"/>
    <cellStyle name="Accent4 2" xfId="105"/>
    <cellStyle name="Accent5" xfId="112"/>
    <cellStyle name="Accent5 - 20%" xfId="13"/>
    <cellStyle name="Accent5 - 40%" xfId="14"/>
    <cellStyle name="Accent5 - 60%" xfId="15"/>
    <cellStyle name="Accent5 2" xfId="106"/>
    <cellStyle name="Accent6" xfId="113"/>
    <cellStyle name="Accent6 - 20%" xfId="16"/>
    <cellStyle name="Accent6 - 40%" xfId="17"/>
    <cellStyle name="Accent6 - 60%" xfId="18"/>
    <cellStyle name="Accent6 2" xfId="107"/>
    <cellStyle name="Akzent1" xfId="351"/>
    <cellStyle name="Akzent2" xfId="352"/>
    <cellStyle name="Akzent3" xfId="353"/>
    <cellStyle name="Akzent4" xfId="354"/>
    <cellStyle name="Akzent5" xfId="355"/>
    <cellStyle name="Akzent6" xfId="356"/>
    <cellStyle name="Ausgabe" xfId="25"/>
    <cellStyle name="Bad" xfId="266"/>
    <cellStyle name="Bad 2" xfId="114"/>
    <cellStyle name="Berechnung" xfId="19"/>
    <cellStyle name="Calculation" xfId="331"/>
    <cellStyle name="Calculation 2" xfId="115"/>
    <cellStyle name="Check Cell" xfId="311"/>
    <cellStyle name="Check Cell 2" xfId="116"/>
    <cellStyle name="Eingabe" xfId="23"/>
    <cellStyle name="Emphasis 1" xfId="20"/>
    <cellStyle name="Emphasis 2" xfId="21"/>
    <cellStyle name="Emphasis 3" xfId="22"/>
    <cellStyle name="Ergebnis" xfId="27"/>
    <cellStyle name="Erklärender Text" xfId="29"/>
    <cellStyle name="Euro" xfId="117"/>
    <cellStyle name="Explanatory Text" xfId="332"/>
    <cellStyle name="Explanatory Text 2" xfId="118"/>
    <cellStyle name="Good" xfId="120"/>
    <cellStyle name="Good 2" xfId="119"/>
    <cellStyle name="Gut" xfId="357"/>
    <cellStyle name="Heading 1" xfId="305"/>
    <cellStyle name="Heading 1 2" xfId="121"/>
    <cellStyle name="Heading 2" xfId="306"/>
    <cellStyle name="Heading 2 2" xfId="122"/>
    <cellStyle name="Heading 3" xfId="307"/>
    <cellStyle name="Heading 3 2" xfId="123"/>
    <cellStyle name="Heading 4" xfId="308"/>
    <cellStyle name="Heading 4 2" xfId="124"/>
    <cellStyle name="Input" xfId="333"/>
    <cellStyle name="Input 2" xfId="125"/>
    <cellStyle name="Linked Cell" xfId="309"/>
    <cellStyle name="Linked Cell 2" xfId="126"/>
    <cellStyle name="Neutral" xfId="24" builtinId="28" customBuiltin="1"/>
    <cellStyle name="Normal_Balance sheet short" xfId="64"/>
    <cellStyle name="Note" xfId="128"/>
    <cellStyle name="Note 2" xfId="127"/>
    <cellStyle name="Notiz" xfId="358"/>
    <cellStyle name="Output" xfId="334"/>
    <cellStyle name="Output 2" xfId="129"/>
    <cellStyle name="Prozent 2" xfId="130"/>
    <cellStyle name="Prozent 2 2" xfId="131"/>
    <cellStyle name="Prozent 3" xfId="132"/>
    <cellStyle name="SAPBEXaggData" xfId="133"/>
    <cellStyle name="SAPBEXaggData 2" xfId="134"/>
    <cellStyle name="SAPBEXaggData 3" xfId="135"/>
    <cellStyle name="SAPBEXaggData_Auswertung LOB" xfId="136"/>
    <cellStyle name="SAPBEXaggDataEmph" xfId="137"/>
    <cellStyle name="SAPBEXaggDataEmph 2" xfId="138"/>
    <cellStyle name="SAPBEXaggDataEmph_BEx_modRST_31.12.2013" xfId="139"/>
    <cellStyle name="SAPBEXaggItem" xfId="140"/>
    <cellStyle name="SAPBEXaggItem 2" xfId="141"/>
    <cellStyle name="SAPBEXaggItem 3" xfId="142"/>
    <cellStyle name="SAPBEXaggItem_% percentage" xfId="143"/>
    <cellStyle name="SAPBEXaggItemX" xfId="144"/>
    <cellStyle name="SAPBEXaggItemX 2" xfId="145"/>
    <cellStyle name="SAPBEXaggItemX 3" xfId="146"/>
    <cellStyle name="SAPBEXaggItemX_% percentage" xfId="147"/>
    <cellStyle name="SAPBEXchaText" xfId="148"/>
    <cellStyle name="SAPBEXchaText 2" xfId="149"/>
    <cellStyle name="SAPBEXchaText 3" xfId="150"/>
    <cellStyle name="SAPBEXchaText_% percentage" xfId="151"/>
    <cellStyle name="SAPBEXexcBad7" xfId="152"/>
    <cellStyle name="SAPBEXexcBad7 2" xfId="153"/>
    <cellStyle name="SAPBEXexcBad7_BEx_modRST_31.12.2013" xfId="154"/>
    <cellStyle name="SAPBEXexcBad8" xfId="155"/>
    <cellStyle name="SAPBEXexcBad8 2" xfId="156"/>
    <cellStyle name="SAPBEXexcBad8_BEx_modRST_31.12.2013" xfId="157"/>
    <cellStyle name="SAPBEXexcBad9" xfId="158"/>
    <cellStyle name="SAPBEXexcBad9 2" xfId="159"/>
    <cellStyle name="SAPBEXexcBad9_BEx_modRST_31.12.2013" xfId="160"/>
    <cellStyle name="SAPBEXexcCritical4" xfId="161"/>
    <cellStyle name="SAPBEXexcCritical4 2" xfId="162"/>
    <cellStyle name="SAPBEXexcCritical4_BEx_modRST_31.12.2013" xfId="163"/>
    <cellStyle name="SAPBEXexcCritical5" xfId="164"/>
    <cellStyle name="SAPBEXexcCritical5 2" xfId="165"/>
    <cellStyle name="SAPBEXexcCritical5_BEx_modRST_31.12.2013" xfId="166"/>
    <cellStyle name="SAPBEXexcCritical6" xfId="167"/>
    <cellStyle name="SAPBEXexcCritical6 2" xfId="168"/>
    <cellStyle name="SAPBEXexcCritical6_BEx_modRST_31.12.2013" xfId="169"/>
    <cellStyle name="SAPBEXexcGood1" xfId="170"/>
    <cellStyle name="SAPBEXexcGood1 2" xfId="171"/>
    <cellStyle name="SAPBEXexcGood1_BEx_modRST_31.12.2013" xfId="172"/>
    <cellStyle name="SAPBEXexcGood2" xfId="173"/>
    <cellStyle name="SAPBEXexcGood2 2" xfId="174"/>
    <cellStyle name="SAPBEXexcGood2_BEx_modRST_31.12.2013" xfId="175"/>
    <cellStyle name="SAPBEXexcGood3" xfId="176"/>
    <cellStyle name="SAPBEXexcGood3 2" xfId="177"/>
    <cellStyle name="SAPBEXexcGood3_BEx_modRST_31.12.2013" xfId="178"/>
    <cellStyle name="SAPBEXfilterDrill" xfId="179"/>
    <cellStyle name="SAPBEXfilterDrill 2" xfId="180"/>
    <cellStyle name="SAPBEXfilterDrill 3" xfId="181"/>
    <cellStyle name="SAPBEXfilterDrill_% percentage" xfId="182"/>
    <cellStyle name="SAPBEXfilterItem" xfId="183"/>
    <cellStyle name="SAPBEXfilterItem 2" xfId="184"/>
    <cellStyle name="SAPBEXfilterItem 3" xfId="185"/>
    <cellStyle name="SAPBEXfilterItem_% percentage" xfId="186"/>
    <cellStyle name="SAPBEXfilterText" xfId="187"/>
    <cellStyle name="SAPBEXfilterText 2" xfId="188"/>
    <cellStyle name="SAPBEXfilterText_BEx_modRST_31.12.2013" xfId="189"/>
    <cellStyle name="SAPBEXformats" xfId="190"/>
    <cellStyle name="SAPBEXformats 2" xfId="191"/>
    <cellStyle name="SAPBEXformats 3" xfId="192"/>
    <cellStyle name="SAPBEXformats_% percentage" xfId="193"/>
    <cellStyle name="SAPBEXheaderItem" xfId="194"/>
    <cellStyle name="SAPBEXheaderItem 2" xfId="195"/>
    <cellStyle name="SAPBEXheaderItem_BEx_modRST_31.12.2013" xfId="196"/>
    <cellStyle name="SAPBEXheaderText" xfId="197"/>
    <cellStyle name="SAPBEXheaderText 2" xfId="198"/>
    <cellStyle name="SAPBEXheaderText_BEx_modRST_31.12.2013" xfId="199"/>
    <cellStyle name="SAPBEXHLevel0" xfId="200"/>
    <cellStyle name="SAPBEXHLevel0 2" xfId="201"/>
    <cellStyle name="SAPBEXHLevel0 3" xfId="202"/>
    <cellStyle name="SAPBEXHLevel0_% percentage" xfId="203"/>
    <cellStyle name="SAPBEXHLevel0X" xfId="204"/>
    <cellStyle name="SAPBEXHLevel0X 2" xfId="205"/>
    <cellStyle name="SAPBEXHLevel0X 3" xfId="206"/>
    <cellStyle name="SAPBEXHLevel0X_% percentage" xfId="207"/>
    <cellStyle name="SAPBEXHLevel1" xfId="208"/>
    <cellStyle name="SAPBEXHLevel1 2" xfId="209"/>
    <cellStyle name="SAPBEXHLevel1 3" xfId="210"/>
    <cellStyle name="SAPBEXHLevel1_% percentage" xfId="211"/>
    <cellStyle name="SAPBEXHLevel1X" xfId="212"/>
    <cellStyle name="SAPBEXHLevel1X 2" xfId="213"/>
    <cellStyle name="SAPBEXHLevel1X_BEx_modRST_31.12.2013" xfId="214"/>
    <cellStyle name="SAPBEXHLevel2" xfId="215"/>
    <cellStyle name="SAPBEXHLevel2 2" xfId="216"/>
    <cellStyle name="SAPBEXHLevel2 3" xfId="217"/>
    <cellStyle name="SAPBEXHLevel2_% percentage" xfId="218"/>
    <cellStyle name="SAPBEXHLevel2X" xfId="219"/>
    <cellStyle name="SAPBEXHLevel2X 2" xfId="220"/>
    <cellStyle name="SAPBEXHLevel2X_BEx_modRST_31.12.2013" xfId="221"/>
    <cellStyle name="SAPBEXHLevel3" xfId="222"/>
    <cellStyle name="SAPBEXHLevel3 2" xfId="223"/>
    <cellStyle name="SAPBEXHLevel3 3" xfId="224"/>
    <cellStyle name="SAPBEXHLevel3_% percentage" xfId="225"/>
    <cellStyle name="SAPBEXHLevel3X" xfId="226"/>
    <cellStyle name="SAPBEXHLevel3X 2" xfId="227"/>
    <cellStyle name="SAPBEXHLevel3X_BEx_modRST_31.12.2013" xfId="228"/>
    <cellStyle name="SAPBEXinputData" xfId="229"/>
    <cellStyle name="SAPBEXItemHeader" xfId="230"/>
    <cellStyle name="SAPBEXresData" xfId="231"/>
    <cellStyle name="SAPBEXresData 2" xfId="232"/>
    <cellStyle name="SAPBEXresData_BEx_modRST_31.12.2013" xfId="233"/>
    <cellStyle name="SAPBEXresDataEmph" xfId="234"/>
    <cellStyle name="SAPBEXresDataEmph 2" xfId="235"/>
    <cellStyle name="SAPBEXresDataEmph_BEx_modRST_31.12.2013" xfId="236"/>
    <cellStyle name="SAPBEXresItem" xfId="237"/>
    <cellStyle name="SAPBEXresItem 2" xfId="238"/>
    <cellStyle name="SAPBEXresItem_BEx_modRST_31.12.2013" xfId="239"/>
    <cellStyle name="SAPBEXresItemX" xfId="240"/>
    <cellStyle name="SAPBEXresItemX 2" xfId="241"/>
    <cellStyle name="SAPBEXresItemX 3" xfId="242"/>
    <cellStyle name="SAPBEXresItemX_% percentage" xfId="243"/>
    <cellStyle name="SAPBEXstdData" xfId="244"/>
    <cellStyle name="SAPBEXstdData 2" xfId="245"/>
    <cellStyle name="SAPBEXstdData 3" xfId="246"/>
    <cellStyle name="SAPBEXstdData_% percentage" xfId="247"/>
    <cellStyle name="SAPBEXstdDataEmph" xfId="248"/>
    <cellStyle name="SAPBEXstdDataEmph 2" xfId="249"/>
    <cellStyle name="SAPBEXstdDataEmph_BEx_modRST_31.12.2013" xfId="250"/>
    <cellStyle name="SAPBEXstdItem" xfId="251"/>
    <cellStyle name="SAPBEXstdItem 2" xfId="252"/>
    <cellStyle name="SAPBEXstdItem 3" xfId="253"/>
    <cellStyle name="SAPBEXstdItem_% percentage" xfId="254"/>
    <cellStyle name="SAPBEXstdItemX" xfId="255"/>
    <cellStyle name="SAPBEXstdItemX 2" xfId="256"/>
    <cellStyle name="SAPBEXstdItemX 3" xfId="257"/>
    <cellStyle name="SAPBEXstdItemX_% percentage" xfId="258"/>
    <cellStyle name="SAPBEXtitle" xfId="259"/>
    <cellStyle name="SAPBEXtitle 2" xfId="260"/>
    <cellStyle name="SAPBEXtitle_BEx_modRST_31.12.2013" xfId="261"/>
    <cellStyle name="SAPBEXunassignedItem" xfId="262"/>
    <cellStyle name="SAPBEXundefined" xfId="263"/>
    <cellStyle name="SAPBEXundefined 2" xfId="264"/>
    <cellStyle name="SAPBEXundefined_BEx_modRST_31.12.2013" xfId="265"/>
    <cellStyle name="SAPBorder" xfId="48"/>
    <cellStyle name="SAPDataCell" xfId="31"/>
    <cellStyle name="SAPDataTotalCell" xfId="32"/>
    <cellStyle name="SAPDimensionCell" xfId="30"/>
    <cellStyle name="SAPEditableDataCell" xfId="33"/>
    <cellStyle name="SAPEditableDataTotalCell" xfId="36"/>
    <cellStyle name="SAPEmphasized" xfId="56"/>
    <cellStyle name="SAPEmphasizedEditableDataCell" xfId="58"/>
    <cellStyle name="SAPEmphasizedEditableDataTotalCell" xfId="59"/>
    <cellStyle name="SAPEmphasizedLockedDataCell" xfId="62"/>
    <cellStyle name="SAPEmphasizedLockedDataTotalCell" xfId="63"/>
    <cellStyle name="SAPEmphasizedReadonlyDataCell" xfId="60"/>
    <cellStyle name="SAPEmphasizedReadonlyDataTotalCell" xfId="61"/>
    <cellStyle name="SAPEmphasizedTotal" xfId="57"/>
    <cellStyle name="SAPExceptionLevel1" xfId="39"/>
    <cellStyle name="SAPExceptionLevel2" xfId="40"/>
    <cellStyle name="SAPExceptionLevel3" xfId="41"/>
    <cellStyle name="SAPExceptionLevel4" xfId="42"/>
    <cellStyle name="SAPExceptionLevel5" xfId="43"/>
    <cellStyle name="SAPExceptionLevel6" xfId="44"/>
    <cellStyle name="SAPExceptionLevel7" xfId="45"/>
    <cellStyle name="SAPExceptionLevel8" xfId="46"/>
    <cellStyle name="SAPExceptionLevel9" xfId="47"/>
    <cellStyle name="SAPHierarchyCell0" xfId="51"/>
    <cellStyle name="SAPHierarchyCell1" xfId="52"/>
    <cellStyle name="SAPHierarchyCell2" xfId="53"/>
    <cellStyle name="SAPHierarchyCell3" xfId="54"/>
    <cellStyle name="SAPHierarchyCell4" xfId="55"/>
    <cellStyle name="SAPLockedDataCell" xfId="35"/>
    <cellStyle name="SAPLockedDataTotalCell" xfId="38"/>
    <cellStyle name="SAPMemberCell" xfId="49"/>
    <cellStyle name="SAPMemberTotalCell" xfId="50"/>
    <cellStyle name="SAPReadonlyDataCell" xfId="34"/>
    <cellStyle name="SAPReadonlyDataTotalCell" xfId="37"/>
    <cellStyle name="Schlecht" xfId="359"/>
    <cellStyle name="Sheet Title" xfId="26"/>
    <cellStyle name="Standard" xfId="0" builtinId="0"/>
    <cellStyle name="Standard 10" xfId="267"/>
    <cellStyle name="Standard 11" xfId="268"/>
    <cellStyle name="Standard 12" xfId="269"/>
    <cellStyle name="Standard 13" xfId="270"/>
    <cellStyle name="Standard 14" xfId="271"/>
    <cellStyle name="Standard 15" xfId="272"/>
    <cellStyle name="Standard 16" xfId="273"/>
    <cellStyle name="Standard 17" xfId="274"/>
    <cellStyle name="Standard 17 2" xfId="275"/>
    <cellStyle name="Standard 17 2 2" xfId="276"/>
    <cellStyle name="Standard 17 2_(Q) reinkopiert" xfId="350"/>
    <cellStyle name="Standard 17_% percentage" xfId="277"/>
    <cellStyle name="Standard 18" xfId="278"/>
    <cellStyle name="Standard 19" xfId="279"/>
    <cellStyle name="Standard 2" xfId="280"/>
    <cellStyle name="Standard 2 2" xfId="65"/>
    <cellStyle name="Standard 2 3" xfId="281"/>
    <cellStyle name="Standard 2 4" xfId="282"/>
    <cellStyle name="Standard 2 5" xfId="283"/>
    <cellStyle name="Standard 2 6" xfId="284"/>
    <cellStyle name="Standard 2_% percentage" xfId="285"/>
    <cellStyle name="Standard 20" xfId="286"/>
    <cellStyle name="Standard 21" xfId="287"/>
    <cellStyle name="Standard 22" xfId="288"/>
    <cellStyle name="Standard 23" xfId="289"/>
    <cellStyle name="Standard 24" xfId="290"/>
    <cellStyle name="Standard 25" xfId="291"/>
    <cellStyle name="Standard 26" xfId="292"/>
    <cellStyle name="Standard 27" xfId="293"/>
    <cellStyle name="Standard 28" xfId="312"/>
    <cellStyle name="Standard 29" xfId="366"/>
    <cellStyle name="Standard 3" xfId="294"/>
    <cellStyle name="Standard 4" xfId="295"/>
    <cellStyle name="Standard 5" xfId="296"/>
    <cellStyle name="Standard 6" xfId="297"/>
    <cellStyle name="Standard 7" xfId="298"/>
    <cellStyle name="Standard 8" xfId="299"/>
    <cellStyle name="Standard 9" xfId="300"/>
    <cellStyle name="Style 1" xfId="301"/>
    <cellStyle name="Title" xfId="335"/>
    <cellStyle name="Title 2" xfId="302"/>
    <cellStyle name="Total" xfId="336"/>
    <cellStyle name="Total 2" xfId="303"/>
    <cellStyle name="Überschrift" xfId="304"/>
    <cellStyle name="Überschrift 1" xfId="360"/>
    <cellStyle name="Überschrift 2" xfId="361"/>
    <cellStyle name="Überschrift 3" xfId="362"/>
    <cellStyle name="Überschrift 4" xfId="363"/>
    <cellStyle name="Verknüpfte Zelle" xfId="364"/>
    <cellStyle name="Warnender Text" xfId="28"/>
    <cellStyle name="Warning Text" xfId="337"/>
    <cellStyle name="Warning Text 2" xfId="310"/>
    <cellStyle name="Zelle überprüfen" xfId="36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7088649060923322E-2"/>
          <c:y val="7.0938215102974822E-2"/>
          <c:w val="0.82784861294048195"/>
          <c:h val="0.848970251716247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190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280832"/>
        <c:axId val="489281224"/>
      </c:barChart>
      <c:catAx>
        <c:axId val="489280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2812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489281224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280832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59549767324565"/>
          <c:y val="0.47368421052631576"/>
          <c:w val="8.2278531867169949E-2"/>
          <c:h val="5.0343249427917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33</xdr:col>
      <xdr:colOff>19050</xdr:colOff>
      <xdr:row>1</xdr:row>
      <xdr:rowOff>9525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13</xdr:row>
      <xdr:rowOff>28575</xdr:rowOff>
    </xdr:from>
    <xdr:to>
      <xdr:col>16</xdr:col>
      <xdr:colOff>200025</xdr:colOff>
      <xdr:row>42</xdr:row>
      <xdr:rowOff>28575</xdr:rowOff>
    </xdr:to>
    <xdr:graphicFrame macro="">
      <xdr:nvGraphicFramePr>
        <xdr:cNvPr id="363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142875</xdr:colOff>
      <xdr:row>15</xdr:row>
      <xdr:rowOff>0</xdr:rowOff>
    </xdr:to>
    <xdr:pic macro="[1]!DesignIconClicked">
      <xdr:nvPicPr>
        <xdr:cNvPr id="3089" name="BExMJ8SV739S7OHOD6U6SFYP97Q2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14</xdr:row>
      <xdr:rowOff>19050</xdr:rowOff>
    </xdr:from>
    <xdr:to>
      <xdr:col>5</xdr:col>
      <xdr:colOff>314325</xdr:colOff>
      <xdr:row>15</xdr:row>
      <xdr:rowOff>0</xdr:rowOff>
    </xdr:to>
    <xdr:pic macro="[1]!DesignIconClicked">
      <xdr:nvPicPr>
        <xdr:cNvPr id="3090" name="BExQGD6IOUL7IBCDFE6CJPBV8MU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14</xdr:row>
      <xdr:rowOff>19050</xdr:rowOff>
    </xdr:from>
    <xdr:ext cx="123825" cy="123825"/>
    <xdr:pic macro="[1]!DesignIconClicked">
      <xdr:nvPicPr>
        <xdr:cNvPr id="3091" name="BExD9X028KN82OQ34SFJXO5DMAOJ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15</xdr:row>
      <xdr:rowOff>28575</xdr:rowOff>
    </xdr:from>
    <xdr:to>
      <xdr:col>5</xdr:col>
      <xdr:colOff>142875</xdr:colOff>
      <xdr:row>16</xdr:row>
      <xdr:rowOff>9525</xdr:rowOff>
    </xdr:to>
    <xdr:pic macro="[1]!DesignIconClicked">
      <xdr:nvPicPr>
        <xdr:cNvPr id="3092" name="BExW5MDJ8C7RRPM9H8TFBMDWHG8F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15</xdr:row>
      <xdr:rowOff>28575</xdr:rowOff>
    </xdr:from>
    <xdr:to>
      <xdr:col>5</xdr:col>
      <xdr:colOff>314325</xdr:colOff>
      <xdr:row>16</xdr:row>
      <xdr:rowOff>9525</xdr:rowOff>
    </xdr:to>
    <xdr:pic macro="[1]!DesignIconClicked">
      <xdr:nvPicPr>
        <xdr:cNvPr id="3093" name="BExJ1DBQDXNR9QQG371TBPHRW1W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15</xdr:row>
      <xdr:rowOff>28575</xdr:rowOff>
    </xdr:from>
    <xdr:ext cx="123825" cy="123825"/>
    <xdr:pic macro="[1]!DesignIconClicked">
      <xdr:nvPicPr>
        <xdr:cNvPr id="3094" name="BEx1MHHDB80ZDSYCXZBRRO7AL1EB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16</xdr:row>
      <xdr:rowOff>28575</xdr:rowOff>
    </xdr:from>
    <xdr:to>
      <xdr:col>5</xdr:col>
      <xdr:colOff>142875</xdr:colOff>
      <xdr:row>17</xdr:row>
      <xdr:rowOff>9525</xdr:rowOff>
    </xdr:to>
    <xdr:pic macro="[1]!DesignIconClicked">
      <xdr:nvPicPr>
        <xdr:cNvPr id="3095" name="BEx5M7D0OWVY0JFHCGG5Y11MMFAT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16</xdr:row>
      <xdr:rowOff>28575</xdr:rowOff>
    </xdr:from>
    <xdr:to>
      <xdr:col>5</xdr:col>
      <xdr:colOff>314325</xdr:colOff>
      <xdr:row>17</xdr:row>
      <xdr:rowOff>9525</xdr:rowOff>
    </xdr:to>
    <xdr:pic macro="[1]!DesignIconClicked">
      <xdr:nvPicPr>
        <xdr:cNvPr id="3096" name="BExIPAWQ9Z19AA5PIGEH094DYP5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16</xdr:row>
      <xdr:rowOff>28575</xdr:rowOff>
    </xdr:from>
    <xdr:ext cx="123825" cy="123825"/>
    <xdr:pic macro="[1]!DesignIconClicked">
      <xdr:nvPicPr>
        <xdr:cNvPr id="3097" name="BExZQRC65HRX1R2FOOBPQKAO82VE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17</xdr:row>
      <xdr:rowOff>28575</xdr:rowOff>
    </xdr:from>
    <xdr:to>
      <xdr:col>5</xdr:col>
      <xdr:colOff>142875</xdr:colOff>
      <xdr:row>18</xdr:row>
      <xdr:rowOff>9525</xdr:rowOff>
    </xdr:to>
    <xdr:pic macro="[1]!DesignIconClicked">
      <xdr:nvPicPr>
        <xdr:cNvPr id="3098" name="BExZLMFB2IT1ZBUGK1QEXXW2JKFN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17</xdr:row>
      <xdr:rowOff>28575</xdr:rowOff>
    </xdr:from>
    <xdr:to>
      <xdr:col>5</xdr:col>
      <xdr:colOff>314325</xdr:colOff>
      <xdr:row>18</xdr:row>
      <xdr:rowOff>9525</xdr:rowOff>
    </xdr:to>
    <xdr:pic macro="[1]!DesignIconClicked">
      <xdr:nvPicPr>
        <xdr:cNvPr id="3099" name="BExAXCVDII2N4N3BBFD9E2NMP0J5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17</xdr:row>
      <xdr:rowOff>28575</xdr:rowOff>
    </xdr:from>
    <xdr:ext cx="123825" cy="123825"/>
    <xdr:pic macro="[1]!DesignIconClicked">
      <xdr:nvPicPr>
        <xdr:cNvPr id="3100" name="BExONHU55R6I4QLKW2SHYXDFC6RV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18</xdr:row>
      <xdr:rowOff>19050</xdr:rowOff>
    </xdr:from>
    <xdr:to>
      <xdr:col>5</xdr:col>
      <xdr:colOff>142875</xdr:colOff>
      <xdr:row>19</xdr:row>
      <xdr:rowOff>0</xdr:rowOff>
    </xdr:to>
    <xdr:pic macro="[1]!DesignIconClicked">
      <xdr:nvPicPr>
        <xdr:cNvPr id="3101" name="BEx9FZ9EZGAWK67Z810S8BQYD12S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18</xdr:row>
      <xdr:rowOff>19050</xdr:rowOff>
    </xdr:from>
    <xdr:to>
      <xdr:col>5</xdr:col>
      <xdr:colOff>314325</xdr:colOff>
      <xdr:row>19</xdr:row>
      <xdr:rowOff>0</xdr:rowOff>
    </xdr:to>
    <xdr:pic macro="[1]!DesignIconClicked">
      <xdr:nvPicPr>
        <xdr:cNvPr id="3102" name="BExKMR374I5SLJI2H6S92BNFJ62U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18</xdr:row>
      <xdr:rowOff>19050</xdr:rowOff>
    </xdr:from>
    <xdr:ext cx="123825" cy="123825"/>
    <xdr:pic macro="[1]!DesignIconClicked">
      <xdr:nvPicPr>
        <xdr:cNvPr id="3103" name="BExTUUJ2XZHWHBG2RZLWKQUKC1X9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19</xdr:row>
      <xdr:rowOff>19050</xdr:rowOff>
    </xdr:from>
    <xdr:to>
      <xdr:col>5</xdr:col>
      <xdr:colOff>142875</xdr:colOff>
      <xdr:row>20</xdr:row>
      <xdr:rowOff>0</xdr:rowOff>
    </xdr:to>
    <xdr:pic macro="[1]!DesignIconClicked">
      <xdr:nvPicPr>
        <xdr:cNvPr id="3104" name="BExIW1O0YR1GRGRY4OL8O4LY43J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19</xdr:row>
      <xdr:rowOff>19050</xdr:rowOff>
    </xdr:from>
    <xdr:to>
      <xdr:col>5</xdr:col>
      <xdr:colOff>314325</xdr:colOff>
      <xdr:row>20</xdr:row>
      <xdr:rowOff>0</xdr:rowOff>
    </xdr:to>
    <xdr:pic macro="[1]!DesignIconClicked">
      <xdr:nvPicPr>
        <xdr:cNvPr id="3105" name="BExF7UPUFHMEGZAB1SPYZSOUFTAM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19</xdr:row>
      <xdr:rowOff>19050</xdr:rowOff>
    </xdr:from>
    <xdr:ext cx="123825" cy="123825"/>
    <xdr:pic macro="[1]!DesignIconClicked">
      <xdr:nvPicPr>
        <xdr:cNvPr id="3106" name="BExKQDWMRVP76Y4WYQZAXHYH7BW1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20</xdr:row>
      <xdr:rowOff>28575</xdr:rowOff>
    </xdr:from>
    <xdr:to>
      <xdr:col>5</xdr:col>
      <xdr:colOff>142875</xdr:colOff>
      <xdr:row>21</xdr:row>
      <xdr:rowOff>9525</xdr:rowOff>
    </xdr:to>
    <xdr:pic macro="[1]!DesignIconClicked">
      <xdr:nvPicPr>
        <xdr:cNvPr id="3107" name="BEx1KKUIQN903WVY4KND8NDRZH6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20</xdr:row>
      <xdr:rowOff>28575</xdr:rowOff>
    </xdr:from>
    <xdr:to>
      <xdr:col>5</xdr:col>
      <xdr:colOff>314325</xdr:colOff>
      <xdr:row>21</xdr:row>
      <xdr:rowOff>9525</xdr:rowOff>
    </xdr:to>
    <xdr:pic macro="[1]!DesignIconClicked">
      <xdr:nvPicPr>
        <xdr:cNvPr id="3108" name="BExD9ULRVZCAYHUQ27T5HBXSIPD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20</xdr:row>
      <xdr:rowOff>28575</xdr:rowOff>
    </xdr:from>
    <xdr:ext cx="123825" cy="123825"/>
    <xdr:pic macro="[1]!DesignIconClicked">
      <xdr:nvPicPr>
        <xdr:cNvPr id="3109" name="BEx3DE8U6SVRAQW2R1UPTRM2T3FK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21</xdr:row>
      <xdr:rowOff>28575</xdr:rowOff>
    </xdr:from>
    <xdr:to>
      <xdr:col>5</xdr:col>
      <xdr:colOff>142875</xdr:colOff>
      <xdr:row>22</xdr:row>
      <xdr:rowOff>9525</xdr:rowOff>
    </xdr:to>
    <xdr:pic macro="[1]!DesignIconClicked">
      <xdr:nvPicPr>
        <xdr:cNvPr id="3110" name="BEx9J61NV2XE051NL9UMGCEHJ3A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21</xdr:row>
      <xdr:rowOff>28575</xdr:rowOff>
    </xdr:from>
    <xdr:to>
      <xdr:col>5</xdr:col>
      <xdr:colOff>314325</xdr:colOff>
      <xdr:row>22</xdr:row>
      <xdr:rowOff>9525</xdr:rowOff>
    </xdr:to>
    <xdr:pic macro="[1]!DesignIconClicked">
      <xdr:nvPicPr>
        <xdr:cNvPr id="3111" name="BEx3GSTMH9TP7K0H6YCQYJI1MOVC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21</xdr:row>
      <xdr:rowOff>28575</xdr:rowOff>
    </xdr:from>
    <xdr:ext cx="123825" cy="123825"/>
    <xdr:pic macro="[1]!DesignIconClicked">
      <xdr:nvPicPr>
        <xdr:cNvPr id="3112" name="BExKRQRBU4YG6145MP0RHXJFPEGM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22</xdr:row>
      <xdr:rowOff>19050</xdr:rowOff>
    </xdr:from>
    <xdr:to>
      <xdr:col>5</xdr:col>
      <xdr:colOff>142875</xdr:colOff>
      <xdr:row>23</xdr:row>
      <xdr:rowOff>0</xdr:rowOff>
    </xdr:to>
    <xdr:pic macro="[1]!DesignIconClicked">
      <xdr:nvPicPr>
        <xdr:cNvPr id="3113" name="BExMQIQP3LB9Z5YSUWNF0JGFV33R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22</xdr:row>
      <xdr:rowOff>19050</xdr:rowOff>
    </xdr:from>
    <xdr:to>
      <xdr:col>5</xdr:col>
      <xdr:colOff>314325</xdr:colOff>
      <xdr:row>23</xdr:row>
      <xdr:rowOff>0</xdr:rowOff>
    </xdr:to>
    <xdr:pic macro="[1]!DesignIconClicked">
      <xdr:nvPicPr>
        <xdr:cNvPr id="3114" name="BExB2TMIKI1ND0Q7COI2AW61PBSD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22</xdr:row>
      <xdr:rowOff>19050</xdr:rowOff>
    </xdr:from>
    <xdr:ext cx="123825" cy="123825"/>
    <xdr:pic macro="[1]!DesignIconClicked">
      <xdr:nvPicPr>
        <xdr:cNvPr id="3115" name="BExGPSEJEX37UKFPTVV1WERKSG54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23</xdr:row>
      <xdr:rowOff>28575</xdr:rowOff>
    </xdr:from>
    <xdr:to>
      <xdr:col>5</xdr:col>
      <xdr:colOff>142875</xdr:colOff>
      <xdr:row>24</xdr:row>
      <xdr:rowOff>9525</xdr:rowOff>
    </xdr:to>
    <xdr:pic macro="[1]!DesignIconClicked">
      <xdr:nvPicPr>
        <xdr:cNvPr id="3116" name="BEx7IEL2X2EOW0P4TFS7X0QH8ZXI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23</xdr:row>
      <xdr:rowOff>28575</xdr:rowOff>
    </xdr:from>
    <xdr:to>
      <xdr:col>5</xdr:col>
      <xdr:colOff>314325</xdr:colOff>
      <xdr:row>24</xdr:row>
      <xdr:rowOff>9525</xdr:rowOff>
    </xdr:to>
    <xdr:pic macro="[1]!DesignIconClicked">
      <xdr:nvPicPr>
        <xdr:cNvPr id="3117" name="BExO7NI9QBLS19JRUKM6IWXN9OOK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23</xdr:row>
      <xdr:rowOff>28575</xdr:rowOff>
    </xdr:from>
    <xdr:ext cx="123825" cy="123825"/>
    <xdr:pic macro="[1]!DesignIconClicked">
      <xdr:nvPicPr>
        <xdr:cNvPr id="3118" name="BExIUCIWENAH3Y6YPHNZP1FAAY10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23</xdr:row>
      <xdr:rowOff>28575</xdr:rowOff>
    </xdr:from>
    <xdr:ext cx="123825" cy="123825"/>
    <xdr:pic macro="[1]!DesignIconClicked">
      <xdr:nvPicPr>
        <xdr:cNvPr id="3119" name="BExGXP9OE5Z8HOBOJ95ESG2D6DUV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24</xdr:row>
      <xdr:rowOff>28575</xdr:rowOff>
    </xdr:from>
    <xdr:to>
      <xdr:col>5</xdr:col>
      <xdr:colOff>142875</xdr:colOff>
      <xdr:row>25</xdr:row>
      <xdr:rowOff>9525</xdr:rowOff>
    </xdr:to>
    <xdr:pic macro="[1]!DesignIconClicked">
      <xdr:nvPicPr>
        <xdr:cNvPr id="3120" name="BExW2Y0W45S531GFG2P4UIMGFRG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24</xdr:row>
      <xdr:rowOff>28575</xdr:rowOff>
    </xdr:from>
    <xdr:to>
      <xdr:col>5</xdr:col>
      <xdr:colOff>314325</xdr:colOff>
      <xdr:row>25</xdr:row>
      <xdr:rowOff>9525</xdr:rowOff>
    </xdr:to>
    <xdr:pic macro="[1]!DesignIconClicked">
      <xdr:nvPicPr>
        <xdr:cNvPr id="3121" name="BExEVMGHLGEICJ8WR2F8QMAK8MOQ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24</xdr:row>
      <xdr:rowOff>28575</xdr:rowOff>
    </xdr:from>
    <xdr:ext cx="123825" cy="123825"/>
    <xdr:pic macro="[1]!DesignIconClicked">
      <xdr:nvPicPr>
        <xdr:cNvPr id="3122" name="BExW18VRO3YYJYUKZP64P0K2VUVG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25</xdr:row>
      <xdr:rowOff>28575</xdr:rowOff>
    </xdr:from>
    <xdr:to>
      <xdr:col>5</xdr:col>
      <xdr:colOff>142875</xdr:colOff>
      <xdr:row>26</xdr:row>
      <xdr:rowOff>9525</xdr:rowOff>
    </xdr:to>
    <xdr:pic macro="[1]!DesignIconClicked">
      <xdr:nvPicPr>
        <xdr:cNvPr id="3123" name="BExGZGI5S5R45KCZFSLCBJP7YMA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25</xdr:row>
      <xdr:rowOff>28575</xdr:rowOff>
    </xdr:from>
    <xdr:to>
      <xdr:col>5</xdr:col>
      <xdr:colOff>314325</xdr:colOff>
      <xdr:row>26</xdr:row>
      <xdr:rowOff>9525</xdr:rowOff>
    </xdr:to>
    <xdr:pic macro="[1]!DesignIconClicked">
      <xdr:nvPicPr>
        <xdr:cNvPr id="3124" name="BExRZZ3WB3HNDSA3YLJZAVFLF3H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25</xdr:row>
      <xdr:rowOff>28575</xdr:rowOff>
    </xdr:from>
    <xdr:ext cx="123825" cy="123825"/>
    <xdr:pic macro="[1]!DesignIconClicked">
      <xdr:nvPicPr>
        <xdr:cNvPr id="3125" name="BExMOSEG137YQHOQYSSQSHG5YH46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26</xdr:row>
      <xdr:rowOff>19050</xdr:rowOff>
    </xdr:from>
    <xdr:to>
      <xdr:col>5</xdr:col>
      <xdr:colOff>142875</xdr:colOff>
      <xdr:row>27</xdr:row>
      <xdr:rowOff>0</xdr:rowOff>
    </xdr:to>
    <xdr:pic macro="[1]!DesignIconClicked">
      <xdr:nvPicPr>
        <xdr:cNvPr id="3126" name="BEx9HTN86LBSCYFYUY5JZ2A0F24K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26</xdr:row>
      <xdr:rowOff>19050</xdr:rowOff>
    </xdr:from>
    <xdr:to>
      <xdr:col>5</xdr:col>
      <xdr:colOff>314325</xdr:colOff>
      <xdr:row>27</xdr:row>
      <xdr:rowOff>0</xdr:rowOff>
    </xdr:to>
    <xdr:pic macro="[1]!DesignIconClicked">
      <xdr:nvPicPr>
        <xdr:cNvPr id="3127" name="BExB33T7Z2C85T2SWCWZE05VGKUX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26</xdr:row>
      <xdr:rowOff>19050</xdr:rowOff>
    </xdr:from>
    <xdr:ext cx="123825" cy="123825"/>
    <xdr:pic macro="[1]!DesignIconClicked">
      <xdr:nvPicPr>
        <xdr:cNvPr id="3128" name="BExOB414H67P2GMM86OZXUMXUY0N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26</xdr:row>
      <xdr:rowOff>19050</xdr:rowOff>
    </xdr:from>
    <xdr:ext cx="123825" cy="123825"/>
    <xdr:pic macro="[1]!DesignIconClicked">
      <xdr:nvPicPr>
        <xdr:cNvPr id="3129" name="BEx3SW4UFVAXMRG40ZJOQLT2VED0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27</xdr:row>
      <xdr:rowOff>19050</xdr:rowOff>
    </xdr:from>
    <xdr:to>
      <xdr:col>5</xdr:col>
      <xdr:colOff>142875</xdr:colOff>
      <xdr:row>28</xdr:row>
      <xdr:rowOff>0</xdr:rowOff>
    </xdr:to>
    <xdr:pic macro="[1]!DesignIconClicked">
      <xdr:nvPicPr>
        <xdr:cNvPr id="3130" name="BEx1MITTG5I0O7A3WINGWM41U3WZ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27</xdr:row>
      <xdr:rowOff>19050</xdr:rowOff>
    </xdr:from>
    <xdr:to>
      <xdr:col>5</xdr:col>
      <xdr:colOff>314325</xdr:colOff>
      <xdr:row>28</xdr:row>
      <xdr:rowOff>0</xdr:rowOff>
    </xdr:to>
    <xdr:pic macro="[1]!DesignIconClicked">
      <xdr:nvPicPr>
        <xdr:cNvPr id="3131" name="BExISOFU7F2872HHSFRPPIDUU3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27</xdr:row>
      <xdr:rowOff>19050</xdr:rowOff>
    </xdr:from>
    <xdr:ext cx="123825" cy="123825"/>
    <xdr:pic macro="[1]!DesignIconClicked">
      <xdr:nvPicPr>
        <xdr:cNvPr id="3132" name="BEx5KT5VA9BZASN43MUN3W9869C2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28</xdr:row>
      <xdr:rowOff>28575</xdr:rowOff>
    </xdr:from>
    <xdr:to>
      <xdr:col>5</xdr:col>
      <xdr:colOff>142875</xdr:colOff>
      <xdr:row>29</xdr:row>
      <xdr:rowOff>9525</xdr:rowOff>
    </xdr:to>
    <xdr:pic macro="[1]!DesignIconClicked">
      <xdr:nvPicPr>
        <xdr:cNvPr id="3133" name="BExKJBWTGIAOWC6UP1RI7AZ4GF6L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28</xdr:row>
      <xdr:rowOff>28575</xdr:rowOff>
    </xdr:from>
    <xdr:to>
      <xdr:col>5</xdr:col>
      <xdr:colOff>314325</xdr:colOff>
      <xdr:row>29</xdr:row>
      <xdr:rowOff>9525</xdr:rowOff>
    </xdr:to>
    <xdr:pic macro="[1]!DesignIconClicked">
      <xdr:nvPicPr>
        <xdr:cNvPr id="3134" name="BEx95WH41UYDY86TGWRNJBJREMHO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28</xdr:row>
      <xdr:rowOff>28575</xdr:rowOff>
    </xdr:from>
    <xdr:ext cx="123825" cy="123825"/>
    <xdr:pic macro="[1]!DesignIconClicked">
      <xdr:nvPicPr>
        <xdr:cNvPr id="3135" name="BExQ2JOB7LLXXQ1WH2YV0Y1KX8FZ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6</xdr:col>
      <xdr:colOff>0</xdr:colOff>
      <xdr:row>0</xdr:row>
      <xdr:rowOff>0</xdr:rowOff>
    </xdr:from>
    <xdr:to>
      <xdr:col>15</xdr:col>
      <xdr:colOff>523875</xdr:colOff>
      <xdr:row>1</xdr:row>
      <xdr:rowOff>57150</xdr:rowOff>
    </xdr:to>
    <xdr:sp macro="" textlink="">
      <xdr:nvSpPr>
        <xdr:cNvPr id="3679" name="TextQueryTitle"/>
        <xdr:cNvSpPr txBox="1">
          <a:spLocks noChangeArrowheads="1"/>
        </xdr:cNvSpPr>
      </xdr:nvSpPr>
      <xdr:spPr bwMode="auto">
        <a:xfrm>
          <a:off x="762000" y="0"/>
          <a:ext cx="7315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161925</xdr:colOff>
      <xdr:row>2</xdr:row>
      <xdr:rowOff>38100</xdr:rowOff>
    </xdr:from>
    <xdr:to>
      <xdr:col>2</xdr:col>
      <xdr:colOff>333375</xdr:colOff>
      <xdr:row>2</xdr:row>
      <xdr:rowOff>190500</xdr:rowOff>
    </xdr:to>
    <xdr:pic macro="[0]!Sheet3.Table_click">
      <xdr:nvPicPr>
        <xdr:cNvPr id="3693" name="TableA" descr="Tabl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1925" y="771525"/>
          <a:ext cx="4286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A_click">
      <xdr:nvPicPr>
        <xdr:cNvPr id="3694" name="FilterA" descr="Filter_pressed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_click">
      <xdr:nvPicPr>
        <xdr:cNvPr id="3695" name="Filter" descr="Filter" hidden="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3</xdr:col>
      <xdr:colOff>76200</xdr:colOff>
      <xdr:row>2</xdr:row>
      <xdr:rowOff>38100</xdr:rowOff>
    </xdr:from>
    <xdr:to>
      <xdr:col>3</xdr:col>
      <xdr:colOff>771525</xdr:colOff>
      <xdr:row>2</xdr:row>
      <xdr:rowOff>190500</xdr:rowOff>
    </xdr:to>
    <xdr:pic macro="[0]!Sheet3.Info_click">
      <xdr:nvPicPr>
        <xdr:cNvPr id="3696" name="Info" descr="Information" hidden="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3</xdr:col>
      <xdr:colOff>76200</xdr:colOff>
      <xdr:row>2</xdr:row>
      <xdr:rowOff>38100</xdr:rowOff>
    </xdr:from>
    <xdr:to>
      <xdr:col>3</xdr:col>
      <xdr:colOff>771525</xdr:colOff>
      <xdr:row>2</xdr:row>
      <xdr:rowOff>190500</xdr:rowOff>
    </xdr:to>
    <xdr:pic macro="[0]!Sheet3.InfoA_click">
      <xdr:nvPicPr>
        <xdr:cNvPr id="3697" name="InfoA" descr="Information_pressed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RR1/Arbeit/101_Konzernabschluss_IFRS/01_Actual-Forecast/2016%20Q2/06%20ASTaR%20Tabellen_Auswertungen/1_GuV/1_Income%20Statement%20Actual%20Q1-2%202016_V.1.0_16072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RR1/Arbeit/101_Konzernabschluss_IFRS/01_Actual-Forecast/2016%20Q2/06%20ASTaR%20Tabellen_Auswertungen/2_Bilanz/10_Balance%20Sheet%20Actual_V.2.0_201608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  <sheetName val="SAPBEXqueries"/>
      <sheetName val="SAPBEXfilters"/>
      <sheetName val="Sheet1"/>
      <sheetName val="Sheet2"/>
    </sheetNames>
    <definedNames>
      <definedName name="DesignIconClicked"/>
    </defined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BExRepositorySheet"/>
      <sheetName val="-&gt; Incopy"/>
      <sheetName val="QB_206"/>
      <sheetName val="QB_207"/>
      <sheetName val="QB_324"/>
      <sheetName val="QB_327"/>
      <sheetName val="-&gt; AStaR"/>
      <sheetName val="Income Statement (IS) group"/>
      <sheetName val="Income Statement (IS) group (Q)"/>
      <sheetName val="IS segment reporting"/>
      <sheetName val="IS segment reporting (Q)"/>
      <sheetName val="IS segment reporting (PQ)"/>
      <sheetName val="IS Reinsurance"/>
      <sheetName val="IS Reinsurance (Q)"/>
      <sheetName val="IS ERGO"/>
      <sheetName val="IS ERGO (Q)"/>
      <sheetName val="IS Munich health"/>
      <sheetName val="IS Munich health (Q)"/>
      <sheetName val="ECON ytd"/>
      <sheetName val="Graph"/>
      <sheetName val="ECON Q"/>
      <sheetName val="-&gt; a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0">
          <cell r="C10">
            <v>2370.58766109</v>
          </cell>
          <cell r="E10">
            <v>4589.2928960500003</v>
          </cell>
          <cell r="G10">
            <v>2187.7459224200002</v>
          </cell>
          <cell r="I10">
            <v>645.85099193999997</v>
          </cell>
          <cell r="K10">
            <v>958.49392456999999</v>
          </cell>
          <cell r="M10">
            <v>1175.7767181700001</v>
          </cell>
        </row>
        <row r="11">
          <cell r="C11">
            <v>2302.5425888599998</v>
          </cell>
          <cell r="E11">
            <v>4425.0590761000003</v>
          </cell>
          <cell r="G11">
            <v>2195.6679284500001</v>
          </cell>
          <cell r="I11">
            <v>817.03997464999998</v>
          </cell>
          <cell r="K11">
            <v>871.10537553999995</v>
          </cell>
          <cell r="M11">
            <v>1196.1399807099999</v>
          </cell>
        </row>
        <row r="12">
          <cell r="C12">
            <v>136.51769235</v>
          </cell>
          <cell r="E12">
            <v>280.31030568</v>
          </cell>
          <cell r="G12">
            <v>1276.87516065</v>
          </cell>
          <cell r="I12">
            <v>18.72494004</v>
          </cell>
          <cell r="K12">
            <v>92.079012349999999</v>
          </cell>
          <cell r="M12">
            <v>5.4544568299999998</v>
          </cell>
        </row>
        <row r="13">
          <cell r="C13">
            <v>-1873.0024456900001</v>
          </cell>
          <cell r="E13">
            <v>-3031.5304547800001</v>
          </cell>
          <cell r="G13">
            <v>-2974.4749238899999</v>
          </cell>
          <cell r="I13">
            <v>-481.09001122000001</v>
          </cell>
          <cell r="K13">
            <v>-683.47638547999998</v>
          </cell>
          <cell r="M13">
            <v>-1026.5825017899999</v>
          </cell>
        </row>
        <row r="14">
          <cell r="C14">
            <v>-463.39111342000001</v>
          </cell>
          <cell r="E14">
            <v>-1384.4766048399999</v>
          </cell>
          <cell r="G14">
            <v>-379.37251567999999</v>
          </cell>
          <cell r="I14">
            <v>-285.40369928000001</v>
          </cell>
          <cell r="K14">
            <v>-314.84616990000001</v>
          </cell>
          <cell r="M14">
            <v>-190.73723231</v>
          </cell>
        </row>
        <row r="15">
          <cell r="C15">
            <v>102.6667221</v>
          </cell>
          <cell r="E15">
            <v>289.36232216000002</v>
          </cell>
          <cell r="G15">
            <v>118.69564953</v>
          </cell>
          <cell r="I15">
            <v>69.271204190000006</v>
          </cell>
          <cell r="K15">
            <v>-35.138167490000001</v>
          </cell>
          <cell r="M15">
            <v>-15.72529656</v>
          </cell>
        </row>
        <row r="16">
          <cell r="C16">
            <v>239.94843283</v>
          </cell>
          <cell r="E16">
            <v>753.96680760000004</v>
          </cell>
          <cell r="G16">
            <v>1537.5911683100001</v>
          </cell>
          <cell r="I16">
            <v>23.2909708</v>
          </cell>
          <cell r="K16">
            <v>165.79218693000001</v>
          </cell>
          <cell r="M16">
            <v>29.226196900000001</v>
          </cell>
        </row>
        <row r="17">
          <cell r="C17">
            <v>6.06418781</v>
          </cell>
          <cell r="E17">
            <v>53.373663999999998</v>
          </cell>
          <cell r="G17">
            <v>-18.919730139999999</v>
          </cell>
          <cell r="I17">
            <v>0</v>
          </cell>
          <cell r="K17">
            <v>-9.7683190599999996</v>
          </cell>
          <cell r="M17">
            <v>-1.1373049999999999E-2</v>
          </cell>
        </row>
        <row r="18">
          <cell r="C18">
            <v>9.36299496</v>
          </cell>
          <cell r="E18">
            <v>-28.535997729999998</v>
          </cell>
          <cell r="G18">
            <v>-14.919704729999999</v>
          </cell>
          <cell r="I18">
            <v>-2.3262983899999998</v>
          </cell>
          <cell r="K18">
            <v>-0.59456960000000003</v>
          </cell>
          <cell r="M18">
            <v>-9.3305319999999997E-2</v>
          </cell>
        </row>
        <row r="19">
          <cell r="C19">
            <v>-136.51769235</v>
          </cell>
          <cell r="E19">
            <v>-280.31030568</v>
          </cell>
          <cell r="G19">
            <v>-1276.87516065</v>
          </cell>
          <cell r="I19">
            <v>-18.72494004</v>
          </cell>
          <cell r="K19">
            <v>-92.079012349999999</v>
          </cell>
          <cell r="M19">
            <v>-5.4544568299999998</v>
          </cell>
        </row>
        <row r="20">
          <cell r="C20">
            <v>118.85792325</v>
          </cell>
          <cell r="E20">
            <v>498.49416818999998</v>
          </cell>
          <cell r="G20">
            <v>226.87657279000001</v>
          </cell>
          <cell r="I20">
            <v>2.23973237</v>
          </cell>
          <cell r="K20">
            <v>63.350285919999997</v>
          </cell>
          <cell r="M20">
            <v>23.667061700000001</v>
          </cell>
        </row>
        <row r="21">
          <cell r="C21">
            <v>221.52464534999999</v>
          </cell>
          <cell r="E21">
            <v>787.85649034999994</v>
          </cell>
          <cell r="G21">
            <v>345.57222231999998</v>
          </cell>
          <cell r="I21">
            <v>71.510936560000005</v>
          </cell>
          <cell r="K21">
            <v>28.21211843</v>
          </cell>
          <cell r="M21">
            <v>7.9417651400000002</v>
          </cell>
        </row>
        <row r="22">
          <cell r="C22">
            <v>63.39793238</v>
          </cell>
          <cell r="E22">
            <v>241.61859213</v>
          </cell>
          <cell r="G22">
            <v>-275.56551936</v>
          </cell>
          <cell r="I22">
            <v>-169.12481615999999</v>
          </cell>
          <cell r="K22">
            <v>-50.179732610000002</v>
          </cell>
          <cell r="M22">
            <v>3.5342214699999999</v>
          </cell>
        </row>
        <row r="23">
          <cell r="C23">
            <v>-70.827266359999996</v>
          </cell>
          <cell r="E23">
            <v>-251.39936105999999</v>
          </cell>
          <cell r="G23">
            <v>-15.33425474</v>
          </cell>
          <cell r="I23">
            <v>29.922766750000001</v>
          </cell>
          <cell r="K23">
            <v>1.0969221600000001</v>
          </cell>
          <cell r="M23">
            <v>4.3122024899999998</v>
          </cell>
        </row>
        <row r="24">
          <cell r="C24">
            <v>214.09531136999999</v>
          </cell>
          <cell r="E24">
            <v>778.07572144000005</v>
          </cell>
          <cell r="G24">
            <v>54.67244822</v>
          </cell>
          <cell r="I24">
            <v>-67.691112849999996</v>
          </cell>
          <cell r="K24">
            <v>-20.87069202</v>
          </cell>
          <cell r="M24">
            <v>15.78818908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2">
          <cell r="J42">
            <v>-4575.6686020899997</v>
          </cell>
          <cell r="K42">
            <v>-5115.9074363199998</v>
          </cell>
          <cell r="N42">
            <v>-9117.0884267000001</v>
          </cell>
          <cell r="O42">
            <v>-9001.7346186600007</v>
          </cell>
          <cell r="V42">
            <v>-4520.4665310099999</v>
          </cell>
          <cell r="W42">
            <v>-4727.2909095599998</v>
          </cell>
          <cell r="AP42">
            <v>-1865.3400970299999</v>
          </cell>
          <cell r="AQ42">
            <v>-1831.42540364</v>
          </cell>
          <cell r="AT42">
            <v>-1901.1241475700001</v>
          </cell>
          <cell r="AU42">
            <v>-1961.4639685</v>
          </cell>
          <cell r="AX42">
            <v>-2458.6098984</v>
          </cell>
          <cell r="AY42">
            <v>-2867.3725864500002</v>
          </cell>
        </row>
        <row r="44">
          <cell r="J44">
            <v>-218.94552268999999</v>
          </cell>
          <cell r="K44">
            <v>-272.08482751000003</v>
          </cell>
          <cell r="N44">
            <v>-1304.5210281100001</v>
          </cell>
          <cell r="O44">
            <v>-1920.92762455</v>
          </cell>
          <cell r="V44">
            <v>-523.89134580999996</v>
          </cell>
          <cell r="W44">
            <v>-231.34818224</v>
          </cell>
          <cell r="AP44">
            <v>-37.95394993</v>
          </cell>
          <cell r="AQ44">
            <v>-254.26948564</v>
          </cell>
          <cell r="AT44">
            <v>-75.224768909999995</v>
          </cell>
          <cell r="AU44">
            <v>-89.819084140000001</v>
          </cell>
          <cell r="AX44">
            <v>-27.649974749999998</v>
          </cell>
          <cell r="AY44">
            <v>-44.381313400000003</v>
          </cell>
        </row>
        <row r="45">
          <cell r="J45">
            <v>-172.37117827</v>
          </cell>
          <cell r="K45">
            <v>-133.15845687999999</v>
          </cell>
          <cell r="N45">
            <v>-1044.4705024</v>
          </cell>
          <cell r="O45">
            <v>-1297.51893019</v>
          </cell>
          <cell r="V45">
            <v>-202.09751553999999</v>
          </cell>
          <cell r="W45">
            <v>-211.03881272999999</v>
          </cell>
          <cell r="AP45">
            <v>-83.591392830000004</v>
          </cell>
          <cell r="AQ45">
            <v>-94.988360689999993</v>
          </cell>
          <cell r="AT45">
            <v>9.1389507000000005</v>
          </cell>
          <cell r="AU45">
            <v>-45.135875220000003</v>
          </cell>
          <cell r="AX45">
            <v>19.663645169999999</v>
          </cell>
          <cell r="AY45">
            <v>1.6190883300000001</v>
          </cell>
        </row>
        <row r="46">
          <cell r="J46">
            <v>-4441.89981919</v>
          </cell>
          <cell r="K46">
            <v>-5009.4520328999997</v>
          </cell>
          <cell r="N46">
            <v>-8534.6408271300006</v>
          </cell>
          <cell r="O46">
            <v>-8454.9229556400005</v>
          </cell>
          <cell r="V46">
            <v>-4477.6503828900004</v>
          </cell>
          <cell r="W46">
            <v>-4676.7895959500001</v>
          </cell>
          <cell r="AP46">
            <v>-1577.96148457</v>
          </cell>
          <cell r="AQ46">
            <v>-1497.0118069800001</v>
          </cell>
          <cell r="AT46">
            <v>-1708.3867616099999</v>
          </cell>
          <cell r="AU46">
            <v>-1797.4962808299999</v>
          </cell>
          <cell r="AX46">
            <v>-2409.3427031900001</v>
          </cell>
          <cell r="AY46">
            <v>-2775.7361399900001</v>
          </cell>
        </row>
        <row r="49">
          <cell r="J49">
            <v>-273.77871434999997</v>
          </cell>
          <cell r="K49">
            <v>-370.373538</v>
          </cell>
          <cell r="N49">
            <v>-560.62061168000002</v>
          </cell>
          <cell r="O49">
            <v>-688.92965000000004</v>
          </cell>
          <cell r="V49">
            <v>-2281.8928753999999</v>
          </cell>
          <cell r="W49">
            <v>-2205.7286734600002</v>
          </cell>
          <cell r="AP49">
            <v>-36.928117450000002</v>
          </cell>
          <cell r="AQ49">
            <v>-43.423839909999998</v>
          </cell>
          <cell r="AT49">
            <v>-154.90169064</v>
          </cell>
          <cell r="AU49">
            <v>-182.77327036</v>
          </cell>
          <cell r="AX49">
            <v>-12.822254839999999</v>
          </cell>
          <cell r="AY49">
            <v>-19.407229600000001</v>
          </cell>
        </row>
        <row r="50">
          <cell r="J50">
            <v>3569.6603809399999</v>
          </cell>
          <cell r="K50">
            <v>4052.54865703</v>
          </cell>
          <cell r="N50">
            <v>5350.8081264399998</v>
          </cell>
          <cell r="O50">
            <v>5220.5838350200002</v>
          </cell>
          <cell r="V50">
            <v>5826.4101913900004</v>
          </cell>
          <cell r="W50">
            <v>5945.0805503399997</v>
          </cell>
          <cell r="AP50">
            <v>973.37957165</v>
          </cell>
          <cell r="AQ50">
            <v>952.75282114000004</v>
          </cell>
          <cell r="AT50">
            <v>1258.69850045</v>
          </cell>
          <cell r="AU50">
            <v>1358.8833999200001</v>
          </cell>
          <cell r="AX50">
            <v>2059.9118310600002</v>
          </cell>
          <cell r="AY50">
            <v>2367.0860665300002</v>
          </cell>
        </row>
        <row r="55">
          <cell r="J55">
            <v>973.64697433000003</v>
          </cell>
          <cell r="K55">
            <v>1194.1184569899999</v>
          </cell>
          <cell r="N55">
            <v>2699.9828099699998</v>
          </cell>
          <cell r="O55">
            <v>2625.7498404299999</v>
          </cell>
          <cell r="V55">
            <v>731.03555136</v>
          </cell>
          <cell r="W55">
            <v>726.39890634000005</v>
          </cell>
          <cell r="AP55">
            <v>557.91863753999996</v>
          </cell>
          <cell r="AQ55">
            <v>492.69446506000003</v>
          </cell>
          <cell r="AT55">
            <v>613.7289025</v>
          </cell>
          <cell r="AU55">
            <v>576.25027605000002</v>
          </cell>
          <cell r="AX55">
            <v>381.91677213999998</v>
          </cell>
          <cell r="AY55">
            <v>429.67639138999999</v>
          </cell>
        </row>
        <row r="58">
          <cell r="J58">
            <v>-46.574344420000003</v>
          </cell>
          <cell r="K58">
            <v>-138.92637063000001</v>
          </cell>
          <cell r="N58">
            <v>-260.05052570999999</v>
          </cell>
          <cell r="O58">
            <v>-623.40869436000003</v>
          </cell>
          <cell r="V58">
            <v>-321.79383027</v>
          </cell>
          <cell r="W58">
            <v>-20.30936951</v>
          </cell>
          <cell r="AP58">
            <v>45.637442900000003</v>
          </cell>
          <cell r="AQ58">
            <v>-159.28112494999999</v>
          </cell>
          <cell r="AT58">
            <v>-84.363719610000004</v>
          </cell>
          <cell r="AU58">
            <v>-44.683208919999998</v>
          </cell>
          <cell r="AX58">
            <v>-47.313619920000001</v>
          </cell>
          <cell r="AY58">
            <v>-46.00040173</v>
          </cell>
        </row>
        <row r="59">
          <cell r="J59">
            <v>-305.02859661999997</v>
          </cell>
          <cell r="K59">
            <v>-523.96615811000004</v>
          </cell>
          <cell r="N59">
            <v>-854.93532303999996</v>
          </cell>
          <cell r="O59">
            <v>-1330.07151907</v>
          </cell>
          <cell r="V59">
            <v>-2803.2426475000002</v>
          </cell>
          <cell r="W59">
            <v>-1979.1370556500001</v>
          </cell>
          <cell r="AP59">
            <v>-8.1765009499999994</v>
          </cell>
          <cell r="AQ59">
            <v>-200.39673432999999</v>
          </cell>
          <cell r="AT59">
            <v>-292.82135912000001</v>
          </cell>
          <cell r="AU59">
            <v>-239.77027390000001</v>
          </cell>
          <cell r="AX59">
            <v>-57.945808749999998</v>
          </cell>
          <cell r="AY59">
            <v>-67.201631480000003</v>
          </cell>
        </row>
        <row r="62">
          <cell r="J62">
            <v>-1.06207154</v>
          </cell>
          <cell r="K62">
            <v>43.82226446</v>
          </cell>
          <cell r="N62">
            <v>-37.49629041</v>
          </cell>
          <cell r="O62">
            <v>-25.12186878</v>
          </cell>
          <cell r="V62">
            <v>168.26059434999999</v>
          </cell>
          <cell r="W62">
            <v>-275.63164561000002</v>
          </cell>
          <cell r="AT62">
            <v>47.618533040000003</v>
          </cell>
          <cell r="AU62">
            <v>4.1795028299999997</v>
          </cell>
          <cell r="AX62">
            <v>5.8854429999999999E-2</v>
          </cell>
          <cell r="AY62">
            <v>-8.1613459999999999E-2</v>
          </cell>
        </row>
        <row r="63">
          <cell r="J63">
            <v>-14.262390610000001</v>
          </cell>
          <cell r="K63">
            <v>-29.156014979999998</v>
          </cell>
          <cell r="N63">
            <v>71.760476060000002</v>
          </cell>
          <cell r="O63">
            <v>42.85504349</v>
          </cell>
          <cell r="V63">
            <v>31.29534748</v>
          </cell>
          <cell r="W63">
            <v>28.730658290000001</v>
          </cell>
          <cell r="AP63">
            <v>16.885826399999999</v>
          </cell>
          <cell r="AQ63">
            <v>-2.3082305299999999</v>
          </cell>
          <cell r="AT63">
            <v>5.9374158299999999</v>
          </cell>
          <cell r="AU63">
            <v>8.1342917900000007</v>
          </cell>
          <cell r="AX63">
            <v>-2.24892044</v>
          </cell>
          <cell r="AY63">
            <v>1.87561361</v>
          </cell>
        </row>
        <row r="66">
          <cell r="J66">
            <v>273.77871434999997</v>
          </cell>
          <cell r="K66">
            <v>370.373538</v>
          </cell>
          <cell r="N66">
            <v>560.62061168000002</v>
          </cell>
          <cell r="O66">
            <v>688.92965000000004</v>
          </cell>
          <cell r="V66">
            <v>2281.8928753999999</v>
          </cell>
          <cell r="W66">
            <v>2205.7286734600002</v>
          </cell>
          <cell r="AP66">
            <v>36.928117450000002</v>
          </cell>
          <cell r="AQ66">
            <v>43.423839909999998</v>
          </cell>
          <cell r="AT66">
            <v>154.90169064</v>
          </cell>
          <cell r="AU66">
            <v>182.77327036</v>
          </cell>
          <cell r="AX66">
            <v>12.822254839999999</v>
          </cell>
          <cell r="AY66">
            <v>19.407229600000001</v>
          </cell>
        </row>
        <row r="67">
          <cell r="J67">
            <v>-56.416151509999999</v>
          </cell>
          <cell r="K67">
            <v>93.733623019999996</v>
          </cell>
          <cell r="N67">
            <v>-201.00525691999999</v>
          </cell>
          <cell r="O67">
            <v>280.32702397999998</v>
          </cell>
          <cell r="V67">
            <v>309.26158846999999</v>
          </cell>
          <cell r="W67">
            <v>98.710777250000007</v>
          </cell>
          <cell r="AP67">
            <v>165.01701087000001</v>
          </cell>
          <cell r="AQ67">
            <v>31.241921619999999</v>
          </cell>
          <cell r="AT67">
            <v>103.72700487</v>
          </cell>
          <cell r="AU67">
            <v>41.520959390000002</v>
          </cell>
          <cell r="AX67">
            <v>-1.7211628699999999</v>
          </cell>
          <cell r="AY67">
            <v>0.54878802000000004</v>
          </cell>
        </row>
        <row r="71">
          <cell r="J71">
            <v>40.937848870000003</v>
          </cell>
          <cell r="K71">
            <v>55.235002620000003</v>
          </cell>
          <cell r="N71">
            <v>302.36002289999999</v>
          </cell>
          <cell r="O71">
            <v>253.98906844999999</v>
          </cell>
          <cell r="V71">
            <v>146.11602773999999</v>
          </cell>
          <cell r="W71">
            <v>27.426613459999999</v>
          </cell>
          <cell r="AP71">
            <v>-34.620856119999999</v>
          </cell>
          <cell r="AQ71">
            <v>36.806101269999999</v>
          </cell>
          <cell r="AT71">
            <v>6.4573977300000003</v>
          </cell>
          <cell r="AU71">
            <v>22.966045279999999</v>
          </cell>
          <cell r="AX71">
            <v>-2.4541609800000002</v>
          </cell>
          <cell r="AY71">
            <v>4.8019669499999997</v>
          </cell>
        </row>
        <row r="72">
          <cell r="J72">
            <v>234.42382534000001</v>
          </cell>
          <cell r="K72">
            <v>123.11620188000001</v>
          </cell>
          <cell r="N72">
            <v>1203.16626215</v>
          </cell>
          <cell r="O72">
            <v>1386.6115321100001</v>
          </cell>
          <cell r="V72">
            <v>68.513729600000005</v>
          </cell>
          <cell r="W72">
            <v>105.21079152999999</v>
          </cell>
          <cell r="AP72">
            <v>-92.442204820000001</v>
          </cell>
          <cell r="AQ72">
            <v>186.22146275</v>
          </cell>
          <cell r="AT72">
            <v>-34.959633689999997</v>
          </cell>
          <cell r="AU72">
            <v>25.33207947</v>
          </cell>
          <cell r="AX72">
            <v>31.825298570000001</v>
          </cell>
          <cell r="AY72">
            <v>39.030558429999999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BExRepositorySheet"/>
      <sheetName val="AStAR Folie"/>
      <sheetName val="QB_200"/>
      <sheetName val="QB_203"/>
      <sheetName val="QB_318"/>
      <sheetName val="QB_321"/>
      <sheetName val="Balance sheet group - Assets"/>
      <sheetName val="Balance sheet group - Equ&amp;Liab"/>
      <sheetName val="Balance sheet segment reporting"/>
      <sheetName val="Table"/>
      <sheetName val="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A4" t="str">
            <v>30.06.2016 vs. 31.12.2015</v>
          </cell>
        </row>
      </sheetData>
      <sheetData sheetId="9" refreshError="1"/>
      <sheetData sheetId="10">
        <row r="43">
          <cell r="D43">
            <v>145.73261367999999</v>
          </cell>
          <cell r="E43">
            <v>2196.53484669</v>
          </cell>
          <cell r="G43">
            <v>212.80462567000001</v>
          </cell>
          <cell r="L43">
            <v>969.88792918000001</v>
          </cell>
          <cell r="M43">
            <v>286.79430716000002</v>
          </cell>
          <cell r="N43">
            <v>14.00081486</v>
          </cell>
          <cell r="Q43">
            <v>155.61337388999999</v>
          </cell>
          <cell r="R43">
            <v>2281.5218018700002</v>
          </cell>
          <cell r="T43">
            <v>221.41742948999999</v>
          </cell>
          <cell r="Y43">
            <v>978.82845872999997</v>
          </cell>
          <cell r="Z43">
            <v>311.99265169</v>
          </cell>
          <cell r="AA43">
            <v>11.7263682</v>
          </cell>
        </row>
        <row r="47">
          <cell r="D47">
            <v>278.59099581999999</v>
          </cell>
          <cell r="E47">
            <v>1667.24119144</v>
          </cell>
          <cell r="G47">
            <v>2111.0751571199999</v>
          </cell>
          <cell r="L47">
            <v>153.754514</v>
          </cell>
          <cell r="M47">
            <v>91.689582900000005</v>
          </cell>
          <cell r="N47">
            <v>19.590882010000001</v>
          </cell>
          <cell r="Q47">
            <v>280.58222919999997</v>
          </cell>
          <cell r="R47">
            <v>1699.20138284</v>
          </cell>
          <cell r="T47">
            <v>2081.2609534600001</v>
          </cell>
          <cell r="Y47">
            <v>154.79247894</v>
          </cell>
          <cell r="Z47">
            <v>92.623317799999995</v>
          </cell>
          <cell r="AA47">
            <v>8.8126549999999995</v>
          </cell>
        </row>
        <row r="48">
          <cell r="D48">
            <v>6.1593663799999998</v>
          </cell>
          <cell r="E48">
            <v>677.77992756000003</v>
          </cell>
          <cell r="G48">
            <v>262.71374150000003</v>
          </cell>
          <cell r="L48">
            <v>49.022371300000003</v>
          </cell>
          <cell r="M48">
            <v>315.44682370999999</v>
          </cell>
          <cell r="N48">
            <v>135.72545324999999</v>
          </cell>
          <cell r="Q48">
            <v>6.7454345599999996</v>
          </cell>
          <cell r="R48">
            <v>667.48109841999997</v>
          </cell>
          <cell r="T48">
            <v>261.30553249000002</v>
          </cell>
          <cell r="Y48">
            <v>53.803357419999998</v>
          </cell>
          <cell r="Z48">
            <v>172.53920423</v>
          </cell>
          <cell r="AA48">
            <v>115.90399171</v>
          </cell>
        </row>
        <row r="49">
          <cell r="D49">
            <v>109.93351203</v>
          </cell>
          <cell r="E49">
            <v>481.61122238000002</v>
          </cell>
          <cell r="G49">
            <v>51349.794926570001</v>
          </cell>
          <cell r="L49">
            <v>1484.2292339200001</v>
          </cell>
          <cell r="M49">
            <v>142.20272005999999</v>
          </cell>
          <cell r="N49">
            <v>30.36778507</v>
          </cell>
          <cell r="Q49">
            <v>73.069429459999995</v>
          </cell>
          <cell r="R49">
            <v>305.07000906000002</v>
          </cell>
          <cell r="T49">
            <v>51504.097556979999</v>
          </cell>
          <cell r="Y49">
            <v>1457.5668906200001</v>
          </cell>
          <cell r="Z49">
            <v>149.81404760000001</v>
          </cell>
          <cell r="AA49">
            <v>26.542250670000001</v>
          </cell>
        </row>
        <row r="52">
          <cell r="D52">
            <v>19629.964194380002</v>
          </cell>
          <cell r="E52">
            <v>55797.443365910003</v>
          </cell>
          <cell r="G52">
            <v>50467.069543919999</v>
          </cell>
          <cell r="L52">
            <v>4382.4299168300004</v>
          </cell>
          <cell r="M52">
            <v>12176.905267149999</v>
          </cell>
          <cell r="N52">
            <v>3684.3136823499999</v>
          </cell>
          <cell r="Q52">
            <v>18806.400219579999</v>
          </cell>
          <cell r="R52">
            <v>56781.265011540003</v>
          </cell>
          <cell r="T52">
            <v>46526.595367870003</v>
          </cell>
          <cell r="Y52">
            <v>4701.8948679300001</v>
          </cell>
          <cell r="Z52">
            <v>11267.558943219999</v>
          </cell>
          <cell r="AA52">
            <v>3459.3328607100002</v>
          </cell>
        </row>
        <row r="53">
          <cell r="D53">
            <v>163.68434822</v>
          </cell>
          <cell r="E53">
            <v>799.92161556999997</v>
          </cell>
          <cell r="G53">
            <v>2243.7875230999998</v>
          </cell>
          <cell r="L53">
            <v>34.807991659999999</v>
          </cell>
          <cell r="M53">
            <v>542.79163466</v>
          </cell>
          <cell r="N53">
            <v>8.1013573399999999</v>
          </cell>
          <cell r="Q53">
            <v>58.648809550000003</v>
          </cell>
          <cell r="R53">
            <v>339.87383046000002</v>
          </cell>
          <cell r="T53">
            <v>1519.2562717200001</v>
          </cell>
          <cell r="Y53">
            <v>62.955487300000001</v>
          </cell>
          <cell r="Z53">
            <v>531.10724210000001</v>
          </cell>
          <cell r="AA53">
            <v>38.749829560000002</v>
          </cell>
        </row>
        <row r="54">
          <cell r="D54">
            <v>3395.7708098899998</v>
          </cell>
          <cell r="E54">
            <v>1184.67035317</v>
          </cell>
          <cell r="G54">
            <v>30.80474972</v>
          </cell>
          <cell r="L54">
            <v>22.09979577</v>
          </cell>
          <cell r="M54">
            <v>5.1969380000000003E-2</v>
          </cell>
          <cell r="N54">
            <v>471.20852832000003</v>
          </cell>
          <cell r="Q54">
            <v>5546.13863821</v>
          </cell>
          <cell r="R54">
            <v>1340.82576894</v>
          </cell>
          <cell r="T54">
            <v>30.766529739999999</v>
          </cell>
          <cell r="Y54">
            <v>5.3295414499999998</v>
          </cell>
          <cell r="Z54">
            <v>-0.38388991</v>
          </cell>
          <cell r="AA54">
            <v>330.68963384</v>
          </cell>
        </row>
        <row r="55">
          <cell r="D55">
            <v>487.39976272000001</v>
          </cell>
          <cell r="E55">
            <v>1936.56181737</v>
          </cell>
          <cell r="G55">
            <v>1417.8886851899999</v>
          </cell>
          <cell r="L55">
            <v>229.37050819999999</v>
          </cell>
          <cell r="M55">
            <v>238.51436229999999</v>
          </cell>
          <cell r="N55">
            <v>92.37452931</v>
          </cell>
          <cell r="Q55">
            <v>461.51947416000002</v>
          </cell>
          <cell r="R55">
            <v>1876.4304080700001</v>
          </cell>
          <cell r="T55">
            <v>1537.3989597699999</v>
          </cell>
          <cell r="Y55">
            <v>353.50094954000002</v>
          </cell>
          <cell r="Z55">
            <v>316.86598524999999</v>
          </cell>
          <cell r="AA55">
            <v>89.130139130000003</v>
          </cell>
        </row>
        <row r="56">
          <cell r="D56">
            <v>1162.7125643500001</v>
          </cell>
          <cell r="E56">
            <v>83.130135920000001</v>
          </cell>
          <cell r="G56">
            <v>4653.50409451</v>
          </cell>
          <cell r="M56">
            <v>3392.7796603800002</v>
          </cell>
          <cell r="N56">
            <v>0.57962504000000004</v>
          </cell>
          <cell r="Q56">
            <v>846.07281386</v>
          </cell>
          <cell r="R56">
            <v>75.124487979999998</v>
          </cell>
          <cell r="T56">
            <v>4752.5767314499999</v>
          </cell>
          <cell r="Z56">
            <v>3488.47608481</v>
          </cell>
          <cell r="AA56">
            <v>0.64887143000000003</v>
          </cell>
        </row>
        <row r="57">
          <cell r="D57">
            <v>1513.2167344100001</v>
          </cell>
          <cell r="E57">
            <v>2097.0603331500001</v>
          </cell>
          <cell r="G57">
            <v>19.460777180000001</v>
          </cell>
          <cell r="L57">
            <v>120.62296069</v>
          </cell>
          <cell r="M57">
            <v>562.85728710000001</v>
          </cell>
          <cell r="N57">
            <v>133.04974139000001</v>
          </cell>
          <cell r="Q57">
            <v>1488.6335820100001</v>
          </cell>
          <cell r="R57">
            <v>2030.9887355999999</v>
          </cell>
          <cell r="T57">
            <v>19.208029509999999</v>
          </cell>
          <cell r="Y57">
            <v>102.87102957</v>
          </cell>
          <cell r="Z57">
            <v>522.00667119000002</v>
          </cell>
          <cell r="AA57">
            <v>163.77770244999999</v>
          </cell>
        </row>
        <row r="58">
          <cell r="D58">
            <v>3451.6503954300001</v>
          </cell>
          <cell r="E58">
            <v>5221.7325535800001</v>
          </cell>
          <cell r="G58">
            <v>2130.0914097700002</v>
          </cell>
          <cell r="L58">
            <v>556.19355571999995</v>
          </cell>
          <cell r="M58">
            <v>1228.5416730699999</v>
          </cell>
          <cell r="N58">
            <v>1107.4081410399999</v>
          </cell>
          <cell r="Q58">
            <v>2768.26956316</v>
          </cell>
          <cell r="R58">
            <v>4679.3953755100001</v>
          </cell>
          <cell r="T58">
            <v>2168.5309386099998</v>
          </cell>
          <cell r="Y58">
            <v>500.2981259</v>
          </cell>
          <cell r="Z58">
            <v>1185.6521232299999</v>
          </cell>
          <cell r="AA58">
            <v>1088.97395959</v>
          </cell>
        </row>
        <row r="61">
          <cell r="D61">
            <v>505.38869096000002</v>
          </cell>
          <cell r="E61">
            <v>2909.3849197099998</v>
          </cell>
          <cell r="G61">
            <v>1166.9116602700001</v>
          </cell>
          <cell r="L61">
            <v>203.73068201000001</v>
          </cell>
          <cell r="M61">
            <v>454.08281436999999</v>
          </cell>
          <cell r="N61">
            <v>391.68209106</v>
          </cell>
          <cell r="Q61">
            <v>444.23214519999999</v>
          </cell>
          <cell r="R61">
            <v>1757.99442458</v>
          </cell>
          <cell r="T61">
            <v>744.60786972000005</v>
          </cell>
          <cell r="Y61">
            <v>207.09535514999999</v>
          </cell>
          <cell r="Z61">
            <v>414.45764349000001</v>
          </cell>
          <cell r="AA61">
            <v>386.66631747000002</v>
          </cell>
        </row>
        <row r="62">
          <cell r="D62">
            <v>2323.5263078200001</v>
          </cell>
          <cell r="E62">
            <v>1328.82190109</v>
          </cell>
          <cell r="G62">
            <v>3970.99451133</v>
          </cell>
          <cell r="L62">
            <v>357.45098424000003</v>
          </cell>
          <cell r="M62">
            <v>1083.0741123400001</v>
          </cell>
          <cell r="N62">
            <v>97.060813300000007</v>
          </cell>
          <cell r="Q62">
            <v>2413.4226189300002</v>
          </cell>
          <cell r="R62">
            <v>1324.0234206099999</v>
          </cell>
          <cell r="T62">
            <v>4031.7643161199999</v>
          </cell>
          <cell r="Y62">
            <v>368.35508662000001</v>
          </cell>
          <cell r="Z62">
            <v>1123.01280215</v>
          </cell>
          <cell r="AA62">
            <v>87.172773640000003</v>
          </cell>
        </row>
        <row r="65">
          <cell r="D65">
            <v>-113.97974515999999</v>
          </cell>
          <cell r="E65">
            <v>120.78752645</v>
          </cell>
          <cell r="G65">
            <v>124.19359984</v>
          </cell>
          <cell r="L65">
            <v>47.767740160000002</v>
          </cell>
          <cell r="M65">
            <v>72.256686520000002</v>
          </cell>
          <cell r="N65">
            <v>8.4039034299999997</v>
          </cell>
          <cell r="Q65">
            <v>-117.38250044</v>
          </cell>
          <cell r="R65">
            <v>177.78849935</v>
          </cell>
          <cell r="T65">
            <v>4.0000000000000001E-8</v>
          </cell>
          <cell r="Y65">
            <v>0.12787112</v>
          </cell>
          <cell r="Z65">
            <v>135.71910728</v>
          </cell>
          <cell r="AA65">
            <v>9.9437944399999996</v>
          </cell>
        </row>
        <row r="66">
          <cell r="D66">
            <v>375.69544209999998</v>
          </cell>
          <cell r="E66">
            <v>727.21602212000005</v>
          </cell>
          <cell r="G66">
            <v>1349.06451754</v>
          </cell>
          <cell r="L66">
            <v>414.16488971000001</v>
          </cell>
          <cell r="M66">
            <v>233.59049561</v>
          </cell>
          <cell r="N66">
            <v>211.83894738000001</v>
          </cell>
          <cell r="Q66">
            <v>398.59451227</v>
          </cell>
          <cell r="R66">
            <v>753.77589043</v>
          </cell>
          <cell r="T66">
            <v>1429.5692196</v>
          </cell>
          <cell r="Y66">
            <v>417.86945918999999</v>
          </cell>
          <cell r="Z66">
            <v>242.53472782</v>
          </cell>
          <cell r="AA66">
            <v>234.17676352000001</v>
          </cell>
        </row>
        <row r="67">
          <cell r="G67">
            <v>53.50093373</v>
          </cell>
          <cell r="M67">
            <v>0</v>
          </cell>
          <cell r="Z67">
            <v>6946.5200424900004</v>
          </cell>
        </row>
        <row r="70">
          <cell r="B70">
            <v>-32012.281513580001</v>
          </cell>
          <cell r="O70">
            <v>-30965.98267904</v>
          </cell>
        </row>
        <row r="76">
          <cell r="D76">
            <v>-966.66395434000003</v>
          </cell>
          <cell r="E76">
            <v>-3237.8178986299999</v>
          </cell>
          <cell r="G76">
            <v>0</v>
          </cell>
          <cell r="L76">
            <v>0</v>
          </cell>
          <cell r="M76">
            <v>-25.081110150000001</v>
          </cell>
          <cell r="N76">
            <v>-42.028867579999996</v>
          </cell>
          <cell r="Q76">
            <v>-1143.2391662299999</v>
          </cell>
          <cell r="R76">
            <v>-3221.4554485499998</v>
          </cell>
          <cell r="T76">
            <v>0</v>
          </cell>
          <cell r="Y76">
            <v>0</v>
          </cell>
          <cell r="Z76">
            <v>-25.081110150000001</v>
          </cell>
          <cell r="AA76">
            <v>-26.081501889999998</v>
          </cell>
        </row>
        <row r="78">
          <cell r="D78">
            <v>-22.003219569999999</v>
          </cell>
          <cell r="E78">
            <v>-6255.7919603099999</v>
          </cell>
          <cell r="G78">
            <v>-226.11096223999999</v>
          </cell>
          <cell r="L78">
            <v>-745.58133171999998</v>
          </cell>
          <cell r="M78">
            <v>-1489.4370753000001</v>
          </cell>
          <cell r="N78">
            <v>-470.80159144999999</v>
          </cell>
          <cell r="Q78">
            <v>-20.889494330000002</v>
          </cell>
          <cell r="R78">
            <v>-6238.24691945</v>
          </cell>
          <cell r="T78">
            <v>-197.66806097</v>
          </cell>
          <cell r="Y78">
            <v>-494.59042778000003</v>
          </cell>
          <cell r="Z78">
            <v>-1445.8125449300001</v>
          </cell>
          <cell r="AA78">
            <v>-443.91415282999998</v>
          </cell>
        </row>
        <row r="79">
          <cell r="D79">
            <v>-10712.845753809999</v>
          </cell>
          <cell r="E79">
            <v>-25.846804370000001</v>
          </cell>
          <cell r="G79">
            <v>-86965.713514360003</v>
          </cell>
          <cell r="L79">
            <v>-445.59245420000002</v>
          </cell>
          <cell r="M79">
            <v>-8292.8172524399997</v>
          </cell>
          <cell r="N79">
            <v>-1156.4903207899999</v>
          </cell>
          <cell r="Q79">
            <v>-12923.54785757</v>
          </cell>
          <cell r="R79">
            <v>-25.85022373</v>
          </cell>
          <cell r="T79">
            <v>-85867.132562879997</v>
          </cell>
          <cell r="Y79">
            <v>-428.67506053</v>
          </cell>
          <cell r="Z79">
            <v>-8208.7215474200002</v>
          </cell>
          <cell r="AA79">
            <v>-1117.6596153600001</v>
          </cell>
        </row>
        <row r="80">
          <cell r="D80">
            <v>-7589.9496453100001</v>
          </cell>
          <cell r="E80">
            <v>-41643.900320250003</v>
          </cell>
          <cell r="G80">
            <v>-2779.1971534499999</v>
          </cell>
          <cell r="L80">
            <v>-4122.2930832700004</v>
          </cell>
          <cell r="M80">
            <v>-2195.22420281</v>
          </cell>
          <cell r="N80">
            <v>-1431.5836134599999</v>
          </cell>
          <cell r="Q80">
            <v>-7376.0630627199998</v>
          </cell>
          <cell r="R80">
            <v>-42060.216970180001</v>
          </cell>
          <cell r="T80">
            <v>-2791.8180616200002</v>
          </cell>
          <cell r="Y80">
            <v>-4079.9601223300001</v>
          </cell>
          <cell r="Z80">
            <v>-2233.0691055799998</v>
          </cell>
          <cell r="AA80">
            <v>-1214.99893812</v>
          </cell>
        </row>
        <row r="81">
          <cell r="D81">
            <v>-228.35429640999999</v>
          </cell>
          <cell r="E81">
            <v>-48.37469025</v>
          </cell>
          <cell r="G81">
            <v>-18665.469420220001</v>
          </cell>
          <cell r="L81">
            <v>-95.850392119999995</v>
          </cell>
          <cell r="M81">
            <v>-714.39353588999995</v>
          </cell>
          <cell r="N81">
            <v>-175.78070464000001</v>
          </cell>
          <cell r="Q81">
            <v>-228.72558936999999</v>
          </cell>
          <cell r="R81">
            <v>-25.977054809999998</v>
          </cell>
          <cell r="T81">
            <v>-16333.431464200001</v>
          </cell>
          <cell r="Y81">
            <v>-98.561458729999998</v>
          </cell>
          <cell r="Z81">
            <v>-538.23449774999995</v>
          </cell>
          <cell r="AA81">
            <v>-188.33081869</v>
          </cell>
        </row>
        <row r="82">
          <cell r="G82">
            <v>-5054.3324439099997</v>
          </cell>
          <cell r="M82">
            <v>-2945.3311788800002</v>
          </cell>
          <cell r="N82">
            <v>-0.57962504000000004</v>
          </cell>
          <cell r="T82">
            <v>-5156.50781637</v>
          </cell>
          <cell r="Z82">
            <v>-3043.5602250400002</v>
          </cell>
          <cell r="AA82">
            <v>-0.64887143000000003</v>
          </cell>
        </row>
        <row r="83">
          <cell r="D83">
            <v>-146.86061053</v>
          </cell>
          <cell r="E83">
            <v>-598.66801684999996</v>
          </cell>
          <cell r="G83">
            <v>-2104.5401575300002</v>
          </cell>
          <cell r="L83">
            <v>-1027.2453118400001</v>
          </cell>
          <cell r="M83">
            <v>-882.48071765999998</v>
          </cell>
          <cell r="N83">
            <v>-96.282779199999993</v>
          </cell>
          <cell r="Q83">
            <v>-169.4943055</v>
          </cell>
          <cell r="R83">
            <v>-600.73394537000001</v>
          </cell>
          <cell r="T83">
            <v>-1727.2685851599999</v>
          </cell>
          <cell r="Y83">
            <v>-682.47598319999997</v>
          </cell>
          <cell r="Z83">
            <v>-811.16985524999996</v>
          </cell>
          <cell r="AA83">
            <v>-153.44490515999999</v>
          </cell>
        </row>
        <row r="84">
          <cell r="D84">
            <v>-5998.6575281599999</v>
          </cell>
          <cell r="E84">
            <v>-7239.0782029399998</v>
          </cell>
          <cell r="G84">
            <v>-4135.7406308299996</v>
          </cell>
          <cell r="L84">
            <v>-343.20528366999997</v>
          </cell>
          <cell r="M84">
            <v>-994.15974079</v>
          </cell>
          <cell r="N84">
            <v>-949.48648996999998</v>
          </cell>
          <cell r="Q84">
            <v>-5242.1579593899996</v>
          </cell>
          <cell r="R84">
            <v>-6591.2226681499997</v>
          </cell>
          <cell r="T84">
            <v>-3690.3960384100001</v>
          </cell>
          <cell r="Y84">
            <v>-346.16391185999998</v>
          </cell>
          <cell r="Z84">
            <v>-942.40574991999995</v>
          </cell>
          <cell r="AA84">
            <v>-1101.9225364599999</v>
          </cell>
        </row>
        <row r="89">
          <cell r="D89">
            <v>-1110.37325536</v>
          </cell>
          <cell r="E89">
            <v>-1392.77273249</v>
          </cell>
          <cell r="G89">
            <v>-226.17848013</v>
          </cell>
          <cell r="L89">
            <v>28.453634829999999</v>
          </cell>
          <cell r="M89">
            <v>-356.65252748</v>
          </cell>
          <cell r="N89">
            <v>-124.3742261</v>
          </cell>
          <cell r="Q89">
            <v>-791.00728119999997</v>
          </cell>
          <cell r="R89">
            <v>-1011.1919016000001</v>
          </cell>
          <cell r="T89">
            <v>-37.48343792</v>
          </cell>
          <cell r="Y89">
            <v>60.669100409999999</v>
          </cell>
          <cell r="Z89">
            <v>-504.20677451</v>
          </cell>
          <cell r="AA89">
            <v>-59.651976820000002</v>
          </cell>
        </row>
        <row r="90">
          <cell r="M90">
            <v>0</v>
          </cell>
          <cell r="Z90">
            <v>-6301.3286247300002</v>
          </cell>
        </row>
        <row r="91">
          <cell r="B91">
            <v>2.9999999999999997E-8</v>
          </cell>
          <cell r="O91">
            <v>0</v>
          </cell>
        </row>
        <row r="93">
          <cell r="E93">
            <v>646.35189708999997</v>
          </cell>
          <cell r="G93">
            <v>230.48021833999999</v>
          </cell>
          <cell r="L93">
            <v>20.04289404</v>
          </cell>
          <cell r="M93">
            <v>280.31092140999999</v>
          </cell>
          <cell r="N93">
            <v>125.04596119999999</v>
          </cell>
          <cell r="R93">
            <v>634.86510205000002</v>
          </cell>
          <cell r="T93">
            <v>225.59990278000001</v>
          </cell>
          <cell r="Y93">
            <v>21.580300980000001</v>
          </cell>
          <cell r="Z93">
            <v>137.35940461999999</v>
          </cell>
          <cell r="AA93">
            <v>105.30152938000001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33203125" defaultRowHeight="11.25" x14ac:dyDescent="0.2"/>
  <sheetData/>
  <pageMargins left="0.7" right="0.7" top="0.75" bottom="0.75" header="0.3" footer="0.3"/>
  <customProperties>
    <customPr name="_pios_id" r:id="rId1"/>
    <customPr name="serializedData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15"/>
  <sheetViews>
    <sheetView workbookViewId="0"/>
  </sheetViews>
  <sheetFormatPr baseColWidth="10" defaultColWidth="9.33203125" defaultRowHeight="11.25" x14ac:dyDescent="0.2"/>
  <cols>
    <col min="3" max="4" width="9.33203125" customWidth="1"/>
    <col min="5" max="5" width="0" hidden="1" customWidth="1"/>
  </cols>
  <sheetData>
    <row r="1" spans="1:4" x14ac:dyDescent="0.2">
      <c r="A1">
        <v>7</v>
      </c>
    </row>
    <row r="14" spans="1:4" ht="12.75" x14ac:dyDescent="0.2">
      <c r="C14" s="12" t="s">
        <v>3</v>
      </c>
      <c r="D14" s="12"/>
    </row>
    <row r="15" spans="1:4" x14ac:dyDescent="0.2">
      <c r="C15" s="7"/>
      <c r="D15" s="7"/>
    </row>
  </sheetData>
  <phoneticPr fontId="4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909C"/>
    <pageSetUpPr fitToPage="1"/>
  </sheetPr>
  <dimension ref="A1:U27"/>
  <sheetViews>
    <sheetView showGridLines="0" tabSelected="1" zoomScale="70" zoomScaleNormal="70" zoomScaleSheetLayoutView="70" zoomScalePageLayoutView="55" workbookViewId="0"/>
  </sheetViews>
  <sheetFormatPr baseColWidth="10" defaultColWidth="13.33203125" defaultRowHeight="15" x14ac:dyDescent="0.2"/>
  <cols>
    <col min="1" max="1" width="6.1640625" style="31" customWidth="1"/>
    <col min="2" max="2" width="63.1640625" style="31" customWidth="1"/>
    <col min="3" max="16" width="12.83203125" style="31" customWidth="1"/>
    <col min="17" max="17" width="6.6640625" style="31" customWidth="1"/>
    <col min="18" max="18" width="5.6640625" style="31" customWidth="1"/>
    <col min="19" max="19" width="6.33203125" style="30" customWidth="1"/>
    <col min="20" max="20" width="3.6640625" style="31" customWidth="1"/>
    <col min="21" max="21" width="3.1640625" style="31" customWidth="1"/>
    <col min="22" max="16384" width="13.33203125" style="31"/>
  </cols>
  <sheetData>
    <row r="1" spans="1:21" s="49" customFormat="1" ht="18" customHeight="1" x14ac:dyDescent="0.2">
      <c r="C1" s="87" t="s">
        <v>35</v>
      </c>
      <c r="D1" s="87" t="s">
        <v>36</v>
      </c>
      <c r="E1" s="87" t="s">
        <v>37</v>
      </c>
      <c r="F1" s="87" t="s">
        <v>38</v>
      </c>
      <c r="G1" s="87" t="s">
        <v>39</v>
      </c>
      <c r="H1" s="87" t="s">
        <v>40</v>
      </c>
      <c r="I1" s="87" t="s">
        <v>41</v>
      </c>
      <c r="J1" s="87" t="s">
        <v>42</v>
      </c>
      <c r="K1" s="87" t="s">
        <v>43</v>
      </c>
      <c r="L1" s="87" t="s">
        <v>44</v>
      </c>
      <c r="M1" s="87" t="s">
        <v>45</v>
      </c>
      <c r="N1" s="87" t="s">
        <v>46</v>
      </c>
      <c r="O1" s="87" t="s">
        <v>6</v>
      </c>
      <c r="P1" s="87" t="s">
        <v>7</v>
      </c>
      <c r="R1" s="130" t="str">
        <f>A4</f>
        <v>Q1-2 2016 vs. Q1-2 2015</v>
      </c>
      <c r="S1" s="131" t="s">
        <v>47</v>
      </c>
      <c r="T1" s="122" t="s">
        <v>8</v>
      </c>
      <c r="U1" s="50"/>
    </row>
    <row r="2" spans="1:21" x14ac:dyDescent="0.2">
      <c r="A2" s="31" t="s">
        <v>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R2" s="130"/>
      <c r="S2" s="131"/>
      <c r="T2" s="122"/>
      <c r="U2" s="33"/>
    </row>
    <row r="3" spans="1:21" s="30" customFormat="1" ht="27" x14ac:dyDescent="0.35">
      <c r="A3" s="34" t="s">
        <v>47</v>
      </c>
      <c r="R3" s="130"/>
      <c r="S3" s="131"/>
      <c r="T3" s="122"/>
      <c r="U3" s="33"/>
    </row>
    <row r="4" spans="1:21" s="37" customFormat="1" ht="27.75" thickBot="1" x14ac:dyDescent="0.4">
      <c r="A4" s="35" t="str">
        <f>SUBSTITUTE(C9&amp;" vs. "&amp;D9,CHAR(10)," ")</f>
        <v>Q1-2 2016 vs. Q1-2 2015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R4" s="130"/>
      <c r="S4" s="131"/>
      <c r="T4" s="122"/>
      <c r="U4" s="33"/>
    </row>
    <row r="5" spans="1:21" x14ac:dyDescent="0.2">
      <c r="R5" s="130"/>
      <c r="S5" s="131"/>
      <c r="T5" s="122"/>
      <c r="U5" s="33"/>
    </row>
    <row r="6" spans="1:21" s="59" customFormat="1" ht="30" customHeight="1" x14ac:dyDescent="0.4">
      <c r="A6" s="51"/>
      <c r="B6" s="51"/>
      <c r="C6" s="51"/>
      <c r="D6" s="52"/>
      <c r="E6" s="53"/>
      <c r="F6" s="53"/>
      <c r="G6" s="53"/>
      <c r="H6" s="54"/>
      <c r="I6" s="54"/>
      <c r="J6" s="54"/>
      <c r="K6" s="55"/>
      <c r="L6" s="56"/>
      <c r="M6" s="56"/>
      <c r="N6" s="56"/>
      <c r="O6" s="57"/>
      <c r="P6" s="57"/>
      <c r="Q6" s="58"/>
      <c r="R6" s="130"/>
      <c r="S6" s="131"/>
      <c r="T6" s="122"/>
      <c r="U6" s="33"/>
    </row>
    <row r="7" spans="1:21" s="62" customFormat="1" ht="34.5" customHeight="1" thickBot="1" x14ac:dyDescent="0.25">
      <c r="A7" s="60" t="s">
        <v>9</v>
      </c>
      <c r="B7" s="61"/>
      <c r="C7" s="123" t="s">
        <v>4</v>
      </c>
      <c r="D7" s="123"/>
      <c r="E7" s="123"/>
      <c r="F7" s="123"/>
      <c r="G7" s="124" t="s">
        <v>48</v>
      </c>
      <c r="H7" s="124"/>
      <c r="I7" s="124"/>
      <c r="J7" s="124"/>
      <c r="K7" s="124"/>
      <c r="L7" s="124"/>
      <c r="M7" s="127" t="s">
        <v>5</v>
      </c>
      <c r="N7" s="127"/>
      <c r="O7" s="128" t="s">
        <v>49</v>
      </c>
      <c r="P7" s="128"/>
      <c r="Q7" s="129"/>
      <c r="R7" s="130"/>
      <c r="S7" s="131"/>
      <c r="T7" s="122"/>
      <c r="U7" s="33"/>
    </row>
    <row r="8" spans="1:21" s="38" customFormat="1" ht="61.5" customHeight="1" thickBot="1" x14ac:dyDescent="0.3">
      <c r="A8" s="63"/>
      <c r="B8" s="63"/>
      <c r="C8" s="125" t="s">
        <v>50</v>
      </c>
      <c r="D8" s="125"/>
      <c r="E8" s="125" t="s">
        <v>51</v>
      </c>
      <c r="F8" s="125"/>
      <c r="G8" s="125" t="s">
        <v>52</v>
      </c>
      <c r="H8" s="125"/>
      <c r="I8" s="125" t="s">
        <v>53</v>
      </c>
      <c r="J8" s="125"/>
      <c r="K8" s="126" t="s">
        <v>54</v>
      </c>
      <c r="L8" s="126"/>
      <c r="M8" s="47"/>
      <c r="N8" s="47"/>
      <c r="O8" s="47"/>
      <c r="P8" s="47"/>
      <c r="Q8" s="129"/>
      <c r="R8" s="130"/>
      <c r="S8" s="131"/>
      <c r="T8" s="122"/>
      <c r="U8" s="33"/>
    </row>
    <row r="9" spans="1:21" s="38" customFormat="1" ht="36.75" x14ac:dyDescent="0.3">
      <c r="A9" s="64" t="s">
        <v>55</v>
      </c>
      <c r="B9" s="65"/>
      <c r="C9" s="66" t="s">
        <v>114</v>
      </c>
      <c r="D9" s="67" t="s">
        <v>115</v>
      </c>
      <c r="E9" s="66" t="str">
        <f t="shared" ref="E9:L9" si="0">C9</f>
        <v>Q1-2 2016</v>
      </c>
      <c r="F9" s="67" t="str">
        <f t="shared" si="0"/>
        <v>Q1-2 2015</v>
      </c>
      <c r="G9" s="66" t="str">
        <f t="shared" si="0"/>
        <v>Q1-2 2016</v>
      </c>
      <c r="H9" s="67" t="str">
        <f>F9</f>
        <v>Q1-2 2015</v>
      </c>
      <c r="I9" s="66" t="str">
        <f t="shared" si="0"/>
        <v>Q1-2 2016</v>
      </c>
      <c r="J9" s="67" t="str">
        <f t="shared" si="0"/>
        <v>Q1-2 2015</v>
      </c>
      <c r="K9" s="66" t="str">
        <f t="shared" si="0"/>
        <v>Q1-2 2016</v>
      </c>
      <c r="L9" s="67" t="str">
        <f t="shared" si="0"/>
        <v>Q1-2 2015</v>
      </c>
      <c r="M9" s="66" t="str">
        <f>I9</f>
        <v>Q1-2 2016</v>
      </c>
      <c r="N9" s="67" t="str">
        <f>J9</f>
        <v>Q1-2 2015</v>
      </c>
      <c r="O9" s="66" t="str">
        <f>C9</f>
        <v>Q1-2 2016</v>
      </c>
      <c r="P9" s="67" t="str">
        <f>D9</f>
        <v>Q1-2 2015</v>
      </c>
      <c r="Q9" s="129"/>
      <c r="R9" s="130"/>
      <c r="S9" s="131"/>
      <c r="T9" s="39"/>
      <c r="U9" s="39"/>
    </row>
    <row r="10" spans="1:21" s="42" customFormat="1" ht="27" customHeight="1" x14ac:dyDescent="0.2">
      <c r="A10" s="40" t="s">
        <v>10</v>
      </c>
      <c r="B10" s="41"/>
      <c r="C10" s="68">
        <f>-'[2]ECON ytd'!J42</f>
        <v>4575.6686020899997</v>
      </c>
      <c r="D10" s="134">
        <f>-'[2]ECON ytd'!K42</f>
        <v>5115.9074363199998</v>
      </c>
      <c r="E10" s="68">
        <f>-'[2]ECON ytd'!N42</f>
        <v>9117.0884267000001</v>
      </c>
      <c r="F10" s="134">
        <f>-'[2]ECON ytd'!O42</f>
        <v>9001.7346186600007</v>
      </c>
      <c r="G10" s="68">
        <f>-'[2]ECON ytd'!V42</f>
        <v>4520.4665310099999</v>
      </c>
      <c r="H10" s="134">
        <f>-'[2]ECON ytd'!W42</f>
        <v>4727.2909095599998</v>
      </c>
      <c r="I10" s="68">
        <f>-'[2]ECON ytd'!AP42</f>
        <v>1865.3400970299999</v>
      </c>
      <c r="J10" s="134">
        <f>-'[2]ECON ytd'!AQ42</f>
        <v>1831.42540364</v>
      </c>
      <c r="K10" s="68">
        <f>-'[2]ECON ytd'!AT42</f>
        <v>1901.1241475700001</v>
      </c>
      <c r="L10" s="134">
        <f>-'[2]ECON ytd'!AU42</f>
        <v>1961.4639685</v>
      </c>
      <c r="M10" s="68">
        <f>-'[2]ECON ytd'!AX42</f>
        <v>2458.6098984</v>
      </c>
      <c r="N10" s="134">
        <f>-'[2]ECON ytd'!AY42</f>
        <v>2867.3725864500002</v>
      </c>
      <c r="O10" s="68">
        <f t="shared" ref="O10:P24" si="1">C10+E10+G10+I10+K10+M10</f>
        <v>24438.297702800002</v>
      </c>
      <c r="P10" s="134">
        <f t="shared" si="1"/>
        <v>25505.194923130002</v>
      </c>
      <c r="Q10" s="129"/>
      <c r="R10" s="130"/>
      <c r="S10" s="131"/>
    </row>
    <row r="11" spans="1:21" s="62" customFormat="1" ht="27" customHeight="1" x14ac:dyDescent="0.2">
      <c r="A11" s="43" t="s">
        <v>11</v>
      </c>
      <c r="B11" s="43" t="s">
        <v>56</v>
      </c>
      <c r="C11" s="69">
        <f>-'[2]ECON ytd'!J46</f>
        <v>4441.89981919</v>
      </c>
      <c r="D11" s="135">
        <f>-'[2]ECON ytd'!K46</f>
        <v>5009.4520328999997</v>
      </c>
      <c r="E11" s="69">
        <f>-'[2]ECON ytd'!N46</f>
        <v>8534.6408271300006</v>
      </c>
      <c r="F11" s="135">
        <f>-'[2]ECON ytd'!O46</f>
        <v>8454.9229556400005</v>
      </c>
      <c r="G11" s="69">
        <f>-'[2]ECON ytd'!V46</f>
        <v>4477.6503828900004</v>
      </c>
      <c r="H11" s="135">
        <f>-'[2]ECON ytd'!W46</f>
        <v>4676.7895959500001</v>
      </c>
      <c r="I11" s="69">
        <f>-'[2]ECON ytd'!AP46</f>
        <v>1577.96148457</v>
      </c>
      <c r="J11" s="135">
        <f>-'[2]ECON ytd'!AQ46</f>
        <v>1497.0118069800001</v>
      </c>
      <c r="K11" s="69">
        <f>-'[2]ECON ytd'!AT46</f>
        <v>1708.3867616099999</v>
      </c>
      <c r="L11" s="135">
        <f>-'[2]ECON ytd'!AU46</f>
        <v>1797.4962808299999</v>
      </c>
      <c r="M11" s="69">
        <f>-'[2]ECON ytd'!AX46</f>
        <v>2409.3427031900001</v>
      </c>
      <c r="N11" s="135">
        <f>-'[2]ECON ytd'!AY46</f>
        <v>2775.7361399900001</v>
      </c>
      <c r="O11" s="69">
        <f t="shared" si="1"/>
        <v>23149.881978580001</v>
      </c>
      <c r="P11" s="135">
        <f t="shared" si="1"/>
        <v>24211.408812289999</v>
      </c>
      <c r="Q11" s="129"/>
      <c r="R11" s="130"/>
      <c r="S11" s="131"/>
    </row>
    <row r="12" spans="1:21" s="62" customFormat="1" ht="27" customHeight="1" x14ac:dyDescent="0.2">
      <c r="A12" s="70" t="s">
        <v>12</v>
      </c>
      <c r="B12" s="71" t="s">
        <v>13</v>
      </c>
      <c r="C12" s="69">
        <f>-'[2]ECON ytd'!J49</f>
        <v>273.77871434999997</v>
      </c>
      <c r="D12" s="135">
        <f>-'[2]ECON ytd'!K49</f>
        <v>370.373538</v>
      </c>
      <c r="E12" s="69">
        <f>-'[2]ECON ytd'!N49</f>
        <v>560.62061168000002</v>
      </c>
      <c r="F12" s="135">
        <f>-'[2]ECON ytd'!O49</f>
        <v>688.92965000000004</v>
      </c>
      <c r="G12" s="69">
        <f>-'[2]ECON ytd'!V49</f>
        <v>2281.8928753999999</v>
      </c>
      <c r="H12" s="135">
        <f>-'[2]ECON ytd'!W49</f>
        <v>2205.7286734600002</v>
      </c>
      <c r="I12" s="69">
        <f>-'[2]ECON ytd'!AP49</f>
        <v>36.928117450000002</v>
      </c>
      <c r="J12" s="135">
        <f>-'[2]ECON ytd'!AQ49</f>
        <v>43.423839909999998</v>
      </c>
      <c r="K12" s="69">
        <f>-'[2]ECON ytd'!AT49</f>
        <v>154.90169064</v>
      </c>
      <c r="L12" s="135">
        <f>-'[2]ECON ytd'!AU49</f>
        <v>182.77327036</v>
      </c>
      <c r="M12" s="69">
        <f>-'[2]ECON ytd'!AX49</f>
        <v>12.822254839999999</v>
      </c>
      <c r="N12" s="135">
        <f>-'[2]ECON ytd'!AY49</f>
        <v>19.407229600000001</v>
      </c>
      <c r="O12" s="69">
        <f t="shared" si="1"/>
        <v>3320.94426436</v>
      </c>
      <c r="P12" s="135">
        <f t="shared" si="1"/>
        <v>3510.6362013299999</v>
      </c>
      <c r="Q12" s="72"/>
      <c r="R12" s="130"/>
      <c r="S12" s="131"/>
    </row>
    <row r="13" spans="1:21" s="62" customFormat="1" ht="27" customHeight="1" x14ac:dyDescent="0.2">
      <c r="A13" s="43" t="s">
        <v>14</v>
      </c>
      <c r="B13" s="71" t="s">
        <v>15</v>
      </c>
      <c r="C13" s="69">
        <f>-'[2]ECON ytd'!J50</f>
        <v>-3569.6603809399999</v>
      </c>
      <c r="D13" s="135">
        <f>-'[2]ECON ytd'!K50</f>
        <v>-4052.54865703</v>
      </c>
      <c r="E13" s="69">
        <f>-'[2]ECON ytd'!N50</f>
        <v>-5350.8081264399998</v>
      </c>
      <c r="F13" s="135">
        <f>-'[2]ECON ytd'!O50</f>
        <v>-5220.5838350200002</v>
      </c>
      <c r="G13" s="69">
        <f>-'[2]ECON ytd'!V50</f>
        <v>-5826.4101913900004</v>
      </c>
      <c r="H13" s="135">
        <f>-'[2]ECON ytd'!W50</f>
        <v>-5945.0805503399997</v>
      </c>
      <c r="I13" s="69">
        <f>-'[2]ECON ytd'!AP50</f>
        <v>-973.37957165</v>
      </c>
      <c r="J13" s="135">
        <f>-'[2]ECON ytd'!AQ50</f>
        <v>-952.75282114000004</v>
      </c>
      <c r="K13" s="69">
        <f>-'[2]ECON ytd'!AT50</f>
        <v>-1258.69850045</v>
      </c>
      <c r="L13" s="135">
        <f>-'[2]ECON ytd'!AU50</f>
        <v>-1358.8833999200001</v>
      </c>
      <c r="M13" s="69">
        <f>-'[2]ECON ytd'!AX50</f>
        <v>-2059.9118310600002</v>
      </c>
      <c r="N13" s="135">
        <f>-'[2]ECON ytd'!AY50</f>
        <v>-2367.0860665300002</v>
      </c>
      <c r="O13" s="69">
        <f t="shared" si="1"/>
        <v>-19038.86860193</v>
      </c>
      <c r="P13" s="135">
        <f t="shared" si="1"/>
        <v>-19896.935329980002</v>
      </c>
      <c r="Q13" s="72"/>
      <c r="R13" s="130"/>
      <c r="S13" s="131"/>
    </row>
    <row r="14" spans="1:21" s="62" customFormat="1" ht="27" customHeight="1" x14ac:dyDescent="0.2">
      <c r="A14" s="70" t="s">
        <v>16</v>
      </c>
      <c r="B14" s="73" t="s">
        <v>57</v>
      </c>
      <c r="C14" s="69">
        <f>-'[2]ECON ytd'!J55</f>
        <v>-973.64697433000003</v>
      </c>
      <c r="D14" s="135">
        <f>-'[2]ECON ytd'!K55</f>
        <v>-1194.1184569899999</v>
      </c>
      <c r="E14" s="69">
        <f>-'[2]ECON ytd'!N55</f>
        <v>-2699.9828099699998</v>
      </c>
      <c r="F14" s="135">
        <f>-'[2]ECON ytd'!O55</f>
        <v>-2625.7498404299999</v>
      </c>
      <c r="G14" s="69">
        <f>-'[2]ECON ytd'!V55</f>
        <v>-731.03555136</v>
      </c>
      <c r="H14" s="135">
        <f>-'[2]ECON ytd'!W55</f>
        <v>-726.39890634000005</v>
      </c>
      <c r="I14" s="69">
        <f>-'[2]ECON ytd'!AP55</f>
        <v>-557.91863753999996</v>
      </c>
      <c r="J14" s="135">
        <f>-'[2]ECON ytd'!AQ55</f>
        <v>-492.69446506000003</v>
      </c>
      <c r="K14" s="69">
        <f>-'[2]ECON ytd'!AT55</f>
        <v>-613.7289025</v>
      </c>
      <c r="L14" s="135">
        <f>-'[2]ECON ytd'!AU55</f>
        <v>-576.25027605000002</v>
      </c>
      <c r="M14" s="69">
        <f>-'[2]ECON ytd'!AX55</f>
        <v>-381.91677213999998</v>
      </c>
      <c r="N14" s="135">
        <f>-'[2]ECON ytd'!AY55</f>
        <v>-429.67639138999999</v>
      </c>
      <c r="O14" s="69">
        <f t="shared" si="1"/>
        <v>-5958.2296478400003</v>
      </c>
      <c r="P14" s="135">
        <f t="shared" si="1"/>
        <v>-6044.8883362600009</v>
      </c>
      <c r="Q14" s="72"/>
      <c r="R14" s="130"/>
      <c r="S14" s="131"/>
    </row>
    <row r="15" spans="1:21" s="77" customFormat="1" ht="27" customHeight="1" x14ac:dyDescent="0.2">
      <c r="A15" s="74" t="s">
        <v>17</v>
      </c>
      <c r="B15" s="75" t="s">
        <v>18</v>
      </c>
      <c r="C15" s="69">
        <f>-'[2]ECON ytd'!J45</f>
        <v>172.37117827</v>
      </c>
      <c r="D15" s="69">
        <f>-'[2]ECON ytd'!K45</f>
        <v>133.15845687999999</v>
      </c>
      <c r="E15" s="69">
        <f>-'[2]ECON ytd'!N45</f>
        <v>1044.4705024</v>
      </c>
      <c r="F15" s="69">
        <f>-'[2]ECON ytd'!O45</f>
        <v>1297.51893019</v>
      </c>
      <c r="G15" s="69">
        <f>-'[2]ECON ytd'!V45</f>
        <v>202.09751553999999</v>
      </c>
      <c r="H15" s="69">
        <f>-'[2]ECON ytd'!W45</f>
        <v>211.03881272999999</v>
      </c>
      <c r="I15" s="69">
        <f>-'[2]ECON ytd'!AP45</f>
        <v>83.591392830000004</v>
      </c>
      <c r="J15" s="69">
        <f>-'[2]ECON ytd'!AQ45</f>
        <v>94.988360689999993</v>
      </c>
      <c r="K15" s="69">
        <f>-'[2]ECON ytd'!AT45</f>
        <v>-9.1389507000000005</v>
      </c>
      <c r="L15" s="69">
        <f>-'[2]ECON ytd'!AU45</f>
        <v>45.135875220000003</v>
      </c>
      <c r="M15" s="69">
        <f>-'[2]ECON ytd'!AX45</f>
        <v>-19.663645169999999</v>
      </c>
      <c r="N15" s="69">
        <f>-'[2]ECON ytd'!AY45</f>
        <v>-1.6190883300000001</v>
      </c>
      <c r="O15" s="69">
        <f t="shared" si="1"/>
        <v>1473.7279931699998</v>
      </c>
      <c r="P15" s="69">
        <f t="shared" si="1"/>
        <v>1780.2213473799998</v>
      </c>
      <c r="Q15" s="76"/>
      <c r="R15" s="130"/>
      <c r="S15" s="131"/>
    </row>
    <row r="16" spans="1:21" s="62" customFormat="1" ht="27" customHeight="1" x14ac:dyDescent="0.2">
      <c r="A16" s="70" t="s">
        <v>19</v>
      </c>
      <c r="B16" s="71" t="s">
        <v>20</v>
      </c>
      <c r="C16" s="69">
        <f>-'[2]ECON ytd'!J59</f>
        <v>305.02859661999997</v>
      </c>
      <c r="D16" s="135">
        <f>-'[2]ECON ytd'!K59</f>
        <v>523.96615811000004</v>
      </c>
      <c r="E16" s="69">
        <f>-'[2]ECON ytd'!N59</f>
        <v>854.93532303999996</v>
      </c>
      <c r="F16" s="135">
        <f>-'[2]ECON ytd'!O59</f>
        <v>1330.07151907</v>
      </c>
      <c r="G16" s="69">
        <f>-'[2]ECON ytd'!V59</f>
        <v>2803.2426475000002</v>
      </c>
      <c r="H16" s="135">
        <f>-'[2]ECON ytd'!W59</f>
        <v>1979.1370556500001</v>
      </c>
      <c r="I16" s="69">
        <f>-'[2]ECON ytd'!AP59</f>
        <v>8.1765009499999994</v>
      </c>
      <c r="J16" s="135">
        <f>-'[2]ECON ytd'!AQ59</f>
        <v>200.39673432999999</v>
      </c>
      <c r="K16" s="69">
        <f>-'[2]ECON ytd'!AT59</f>
        <v>292.82135912000001</v>
      </c>
      <c r="L16" s="135">
        <f>-'[2]ECON ytd'!AU59</f>
        <v>239.77027390000001</v>
      </c>
      <c r="M16" s="69">
        <f>-'[2]ECON ytd'!AX59</f>
        <v>57.945808749999998</v>
      </c>
      <c r="N16" s="135">
        <f>-'[2]ECON ytd'!AY59</f>
        <v>67.201631480000003</v>
      </c>
      <c r="O16" s="69">
        <f t="shared" si="1"/>
        <v>4322.1502359799997</v>
      </c>
      <c r="P16" s="135">
        <f t="shared" si="1"/>
        <v>4340.5433725400007</v>
      </c>
      <c r="Q16" s="72"/>
      <c r="R16" s="130"/>
      <c r="S16" s="131"/>
    </row>
    <row r="17" spans="1:20" s="62" customFormat="1" ht="27" customHeight="1" x14ac:dyDescent="0.2">
      <c r="A17" s="70" t="s">
        <v>21</v>
      </c>
      <c r="B17" s="43" t="s">
        <v>22</v>
      </c>
      <c r="C17" s="69">
        <f>-'[2]ECON ytd'!J62</f>
        <v>1.06207154</v>
      </c>
      <c r="D17" s="135">
        <f>-'[2]ECON ytd'!K62</f>
        <v>-43.82226446</v>
      </c>
      <c r="E17" s="69">
        <f>-'[2]ECON ytd'!N62</f>
        <v>37.49629041</v>
      </c>
      <c r="F17" s="135">
        <f>-'[2]ECON ytd'!O62</f>
        <v>25.12186878</v>
      </c>
      <c r="G17" s="69">
        <f>-'[2]ECON ytd'!V62</f>
        <v>-168.26059434999999</v>
      </c>
      <c r="H17" s="135">
        <f>-'[2]ECON ytd'!W62</f>
        <v>275.63164561000002</v>
      </c>
      <c r="I17" s="69">
        <f>-'[2]ECON ytd'!AP62</f>
        <v>0</v>
      </c>
      <c r="J17" s="135">
        <f>-'[2]ECON ytd'!AQ62</f>
        <v>0</v>
      </c>
      <c r="K17" s="69">
        <f>-'[2]ECON ytd'!AT62</f>
        <v>-47.618533040000003</v>
      </c>
      <c r="L17" s="135">
        <f>-'[2]ECON ytd'!AU62</f>
        <v>-4.1795028299999997</v>
      </c>
      <c r="M17" s="69">
        <f>-'[2]ECON ytd'!AX62</f>
        <v>-5.8854429999999999E-2</v>
      </c>
      <c r="N17" s="135">
        <f>-'[2]ECON ytd'!AY62</f>
        <v>8.1613459999999999E-2</v>
      </c>
      <c r="O17" s="69">
        <f t="shared" si="1"/>
        <v>-177.37961987</v>
      </c>
      <c r="P17" s="135">
        <f t="shared" si="1"/>
        <v>252.83336056000005</v>
      </c>
      <c r="Q17" s="72"/>
      <c r="R17" s="130"/>
      <c r="S17" s="131"/>
    </row>
    <row r="18" spans="1:20" s="62" customFormat="1" ht="27" customHeight="1" x14ac:dyDescent="0.2">
      <c r="A18" s="70" t="s">
        <v>23</v>
      </c>
      <c r="B18" s="71" t="s">
        <v>58</v>
      </c>
      <c r="C18" s="69">
        <f>-'[2]ECON ytd'!J63</f>
        <v>14.262390610000001</v>
      </c>
      <c r="D18" s="135">
        <f>-'[2]ECON ytd'!K63</f>
        <v>29.156014979999998</v>
      </c>
      <c r="E18" s="69">
        <f>-'[2]ECON ytd'!N63</f>
        <v>-71.760476060000002</v>
      </c>
      <c r="F18" s="135">
        <f>-'[2]ECON ytd'!O63</f>
        <v>-42.85504349</v>
      </c>
      <c r="G18" s="69">
        <f>-'[2]ECON ytd'!V63</f>
        <v>-31.29534748</v>
      </c>
      <c r="H18" s="135">
        <f>-'[2]ECON ytd'!W63</f>
        <v>-28.730658290000001</v>
      </c>
      <c r="I18" s="69">
        <f>-'[2]ECON ytd'!AP63</f>
        <v>-16.885826399999999</v>
      </c>
      <c r="J18" s="135">
        <f>-'[2]ECON ytd'!AQ63</f>
        <v>2.3082305299999999</v>
      </c>
      <c r="K18" s="69">
        <f>-'[2]ECON ytd'!AT63</f>
        <v>-5.9374158299999999</v>
      </c>
      <c r="L18" s="135">
        <f>-'[2]ECON ytd'!AU63</f>
        <v>-8.1342917900000007</v>
      </c>
      <c r="M18" s="69">
        <f>-'[2]ECON ytd'!AX63</f>
        <v>2.24892044</v>
      </c>
      <c r="N18" s="135">
        <f>-'[2]ECON ytd'!AY63</f>
        <v>-1.87561361</v>
      </c>
      <c r="O18" s="69">
        <f t="shared" si="1"/>
        <v>-109.36775472000001</v>
      </c>
      <c r="P18" s="135">
        <f t="shared" si="1"/>
        <v>-50.131361669999997</v>
      </c>
      <c r="Q18" s="72"/>
      <c r="R18" s="130"/>
      <c r="S18" s="131"/>
    </row>
    <row r="19" spans="1:20" s="62" customFormat="1" ht="36" x14ac:dyDescent="0.2">
      <c r="A19" s="70" t="s">
        <v>24</v>
      </c>
      <c r="B19" s="71" t="s">
        <v>26</v>
      </c>
      <c r="C19" s="69">
        <f>-'[2]ECON ytd'!J66</f>
        <v>-273.77871434999997</v>
      </c>
      <c r="D19" s="135">
        <f>-'[2]ECON ytd'!K66</f>
        <v>-370.373538</v>
      </c>
      <c r="E19" s="69">
        <f>-'[2]ECON ytd'!N66</f>
        <v>-560.62061168000002</v>
      </c>
      <c r="F19" s="135">
        <f>-'[2]ECON ytd'!O66</f>
        <v>-688.92965000000004</v>
      </c>
      <c r="G19" s="69">
        <f>-'[2]ECON ytd'!V66</f>
        <v>-2281.8928753999999</v>
      </c>
      <c r="H19" s="135">
        <f>-'[2]ECON ytd'!W66</f>
        <v>-2205.7286734600002</v>
      </c>
      <c r="I19" s="69">
        <f>-'[2]ECON ytd'!AP66</f>
        <v>-36.928117450000002</v>
      </c>
      <c r="J19" s="135">
        <f>-'[2]ECON ytd'!AQ66</f>
        <v>-43.423839909999998</v>
      </c>
      <c r="K19" s="69">
        <f>-'[2]ECON ytd'!AT66</f>
        <v>-154.90169064</v>
      </c>
      <c r="L19" s="135">
        <f>-'[2]ECON ytd'!AU66</f>
        <v>-182.77327036</v>
      </c>
      <c r="M19" s="69">
        <f>-'[2]ECON ytd'!AX66</f>
        <v>-12.822254839999999</v>
      </c>
      <c r="N19" s="135">
        <f>-'[2]ECON ytd'!AY66</f>
        <v>-19.407229600000001</v>
      </c>
      <c r="O19" s="69">
        <f t="shared" si="1"/>
        <v>-3320.94426436</v>
      </c>
      <c r="P19" s="135">
        <f t="shared" si="1"/>
        <v>-3510.6362013299999</v>
      </c>
      <c r="Q19" s="72"/>
      <c r="R19" s="130"/>
      <c r="S19" s="131"/>
    </row>
    <row r="20" spans="1:20" s="45" customFormat="1" ht="27" customHeight="1" x14ac:dyDescent="0.2">
      <c r="A20" s="74" t="s">
        <v>25</v>
      </c>
      <c r="B20" s="75" t="s">
        <v>28</v>
      </c>
      <c r="C20" s="69">
        <f>-'[2]ECON ytd'!J58</f>
        <v>46.574344420000003</v>
      </c>
      <c r="D20" s="69">
        <f>-'[2]ECON ytd'!K58</f>
        <v>138.92637063000001</v>
      </c>
      <c r="E20" s="69">
        <f>-'[2]ECON ytd'!N58</f>
        <v>260.05052570999999</v>
      </c>
      <c r="F20" s="69">
        <f>-'[2]ECON ytd'!O58</f>
        <v>623.40869436000003</v>
      </c>
      <c r="G20" s="69">
        <f>-'[2]ECON ytd'!V58</f>
        <v>321.79383027</v>
      </c>
      <c r="H20" s="69">
        <f>-'[2]ECON ytd'!W58</f>
        <v>20.30936951</v>
      </c>
      <c r="I20" s="69">
        <f>-'[2]ECON ytd'!AP58</f>
        <v>-45.637442900000003</v>
      </c>
      <c r="J20" s="69">
        <f>-'[2]ECON ytd'!AQ58</f>
        <v>159.28112494999999</v>
      </c>
      <c r="K20" s="69">
        <f>-'[2]ECON ytd'!AT58</f>
        <v>84.363719610000004</v>
      </c>
      <c r="L20" s="69">
        <f>-'[2]ECON ytd'!AU58</f>
        <v>44.683208919999998</v>
      </c>
      <c r="M20" s="69">
        <f>-'[2]ECON ytd'!AX58</f>
        <v>47.313619920000001</v>
      </c>
      <c r="N20" s="69">
        <f>-'[2]ECON ytd'!AY58</f>
        <v>46.00040173</v>
      </c>
      <c r="O20" s="69">
        <f t="shared" si="1"/>
        <v>714.45859702999996</v>
      </c>
      <c r="P20" s="69">
        <f t="shared" si="1"/>
        <v>1032.6091701</v>
      </c>
      <c r="Q20" s="76"/>
      <c r="R20" s="130"/>
      <c r="S20" s="131"/>
    </row>
    <row r="21" spans="1:20" s="45" customFormat="1" ht="27" customHeight="1" x14ac:dyDescent="0.2">
      <c r="A21" s="74" t="s">
        <v>27</v>
      </c>
      <c r="B21" s="75" t="s">
        <v>30</v>
      </c>
      <c r="C21" s="69">
        <f>-'[2]ECON ytd'!J44</f>
        <v>218.94552268999999</v>
      </c>
      <c r="D21" s="69">
        <f>-'[2]ECON ytd'!K44</f>
        <v>272.08482751000003</v>
      </c>
      <c r="E21" s="69">
        <f>-'[2]ECON ytd'!N44</f>
        <v>1304.5210281100001</v>
      </c>
      <c r="F21" s="69">
        <f>-'[2]ECON ytd'!O44</f>
        <v>1920.92762455</v>
      </c>
      <c r="G21" s="69">
        <f>-'[2]ECON ytd'!V44</f>
        <v>523.89134580999996</v>
      </c>
      <c r="H21" s="69">
        <f>-'[2]ECON ytd'!W44</f>
        <v>231.34818224</v>
      </c>
      <c r="I21" s="69">
        <f>-'[2]ECON ytd'!AP44</f>
        <v>37.95394993</v>
      </c>
      <c r="J21" s="69">
        <f>-'[2]ECON ytd'!AQ44</f>
        <v>254.26948564</v>
      </c>
      <c r="K21" s="69">
        <f>-'[2]ECON ytd'!AT44</f>
        <v>75.224768909999995</v>
      </c>
      <c r="L21" s="69">
        <f>-'[2]ECON ytd'!AU44</f>
        <v>89.819084140000001</v>
      </c>
      <c r="M21" s="69">
        <f>-'[2]ECON ytd'!AX44</f>
        <v>27.649974749999998</v>
      </c>
      <c r="N21" s="69">
        <f>-'[2]ECON ytd'!AY44</f>
        <v>44.381313400000003</v>
      </c>
      <c r="O21" s="69">
        <f t="shared" si="1"/>
        <v>2188.1865902</v>
      </c>
      <c r="P21" s="69">
        <f t="shared" si="1"/>
        <v>2812.8305174800003</v>
      </c>
      <c r="Q21" s="76"/>
      <c r="R21" s="130"/>
      <c r="S21" s="131"/>
    </row>
    <row r="22" spans="1:20" s="42" customFormat="1" ht="27" customHeight="1" x14ac:dyDescent="0.2">
      <c r="A22" s="78" t="s">
        <v>29</v>
      </c>
      <c r="B22" s="73" t="s">
        <v>59</v>
      </c>
      <c r="C22" s="69">
        <f>(-'[2]ECON ytd'!J67)</f>
        <v>56.416151509999999</v>
      </c>
      <c r="D22" s="135">
        <f>(-'[2]ECON ytd'!K67)</f>
        <v>-93.733623019999996</v>
      </c>
      <c r="E22" s="69">
        <f>(-'[2]ECON ytd'!N67)</f>
        <v>201.00525691999999</v>
      </c>
      <c r="F22" s="135">
        <f>(-'[2]ECON ytd'!O67)</f>
        <v>-280.32702397999998</v>
      </c>
      <c r="G22" s="69">
        <f>(-'[2]ECON ytd'!V67)</f>
        <v>-309.26158846999999</v>
      </c>
      <c r="H22" s="135">
        <f>(-'[2]ECON ytd'!W67)</f>
        <v>-98.710777250000007</v>
      </c>
      <c r="I22" s="69">
        <f>(-'[2]ECON ytd'!AP67)</f>
        <v>-165.01701087000001</v>
      </c>
      <c r="J22" s="135">
        <f>(-'[2]ECON ytd'!AQ67)</f>
        <v>-31.241921619999999</v>
      </c>
      <c r="K22" s="69">
        <f>(-'[2]ECON ytd'!AT67)</f>
        <v>-103.72700487</v>
      </c>
      <c r="L22" s="135">
        <f>(-'[2]ECON ytd'!AU67)</f>
        <v>-41.520959390000002</v>
      </c>
      <c r="M22" s="69">
        <f>(-'[2]ECON ytd'!AX67)</f>
        <v>1.7211628699999999</v>
      </c>
      <c r="N22" s="135">
        <f>(-'[2]ECON ytd'!AY67)</f>
        <v>-0.54878802000000004</v>
      </c>
      <c r="O22" s="69">
        <f t="shared" si="1"/>
        <v>-318.86303291000002</v>
      </c>
      <c r="P22" s="135">
        <f t="shared" si="1"/>
        <v>-546.08309327999996</v>
      </c>
      <c r="Q22" s="72"/>
      <c r="R22" s="130"/>
      <c r="S22" s="131"/>
    </row>
    <row r="23" spans="1:20" s="62" customFormat="1" ht="27" customHeight="1" x14ac:dyDescent="0.2">
      <c r="A23" s="70" t="s">
        <v>31</v>
      </c>
      <c r="B23" s="79" t="s">
        <v>33</v>
      </c>
      <c r="C23" s="69">
        <f>-'[2]ECON ytd'!J71</f>
        <v>-40.937848870000003</v>
      </c>
      <c r="D23" s="135">
        <f>-'[2]ECON ytd'!K71</f>
        <v>-55.235002620000003</v>
      </c>
      <c r="E23" s="69">
        <f>-'[2]ECON ytd'!N71</f>
        <v>-302.36002289999999</v>
      </c>
      <c r="F23" s="135">
        <f>-'[2]ECON ytd'!O71</f>
        <v>-253.98906844999999</v>
      </c>
      <c r="G23" s="69">
        <f>-'[2]ECON ytd'!V71</f>
        <v>-146.11602773999999</v>
      </c>
      <c r="H23" s="135">
        <f>-'[2]ECON ytd'!W71</f>
        <v>-27.426613459999999</v>
      </c>
      <c r="I23" s="69">
        <f>-'[2]ECON ytd'!AP71</f>
        <v>34.620856119999999</v>
      </c>
      <c r="J23" s="135">
        <f>-'[2]ECON ytd'!AQ71</f>
        <v>-36.806101269999999</v>
      </c>
      <c r="K23" s="69">
        <f>-'[2]ECON ytd'!AT71</f>
        <v>-6.4573977300000003</v>
      </c>
      <c r="L23" s="135">
        <f>-'[2]ECON ytd'!AU71</f>
        <v>-22.966045279999999</v>
      </c>
      <c r="M23" s="69">
        <f>-'[2]ECON ytd'!AX71</f>
        <v>2.4541609800000002</v>
      </c>
      <c r="N23" s="135">
        <f>-'[2]ECON ytd'!AY71</f>
        <v>-4.8019669499999997</v>
      </c>
      <c r="O23" s="69">
        <f t="shared" si="1"/>
        <v>-458.79628014000002</v>
      </c>
      <c r="P23" s="135">
        <f t="shared" si="1"/>
        <v>-401.22479802999999</v>
      </c>
      <c r="Q23" s="76"/>
      <c r="R23" s="130"/>
      <c r="S23" s="131"/>
    </row>
    <row r="24" spans="1:20" s="77" customFormat="1" ht="27" customHeight="1" x14ac:dyDescent="0.2">
      <c r="A24" s="74" t="s">
        <v>32</v>
      </c>
      <c r="B24" s="75" t="s">
        <v>34</v>
      </c>
      <c r="C24" s="69">
        <f>'[2]ECON ytd'!J72</f>
        <v>234.42382534000001</v>
      </c>
      <c r="D24" s="69">
        <f>'[2]ECON ytd'!K72</f>
        <v>123.11620188000001</v>
      </c>
      <c r="E24" s="69">
        <f>'[2]ECON ytd'!N72</f>
        <v>1203.16626215</v>
      </c>
      <c r="F24" s="69">
        <f>'[2]ECON ytd'!O72</f>
        <v>1386.6115321100001</v>
      </c>
      <c r="G24" s="69">
        <f>'[2]ECON ytd'!V72</f>
        <v>68.513729600000005</v>
      </c>
      <c r="H24" s="69">
        <f>'[2]ECON ytd'!W72</f>
        <v>105.21079152999999</v>
      </c>
      <c r="I24" s="69">
        <f>'[2]ECON ytd'!AP72</f>
        <v>-92.442204820000001</v>
      </c>
      <c r="J24" s="69">
        <f>'[2]ECON ytd'!AQ72</f>
        <v>186.22146275</v>
      </c>
      <c r="K24" s="69">
        <f>'[2]ECON ytd'!AT72</f>
        <v>-34.959633689999997</v>
      </c>
      <c r="L24" s="69">
        <f>'[2]ECON ytd'!AU72</f>
        <v>25.33207947</v>
      </c>
      <c r="M24" s="69">
        <f>'[2]ECON ytd'!AX72</f>
        <v>31.825298570000001</v>
      </c>
      <c r="N24" s="69">
        <f>'[2]ECON ytd'!AY72</f>
        <v>39.030558429999999</v>
      </c>
      <c r="O24" s="69">
        <f t="shared" si="1"/>
        <v>1410.5272771500001</v>
      </c>
      <c r="P24" s="69">
        <f t="shared" si="1"/>
        <v>1865.5226261700002</v>
      </c>
      <c r="Q24" s="76"/>
      <c r="R24" s="130"/>
      <c r="S24" s="131"/>
    </row>
    <row r="25" spans="1:20" ht="19.149999999999999" customHeight="1" x14ac:dyDescent="0.2">
      <c r="A25" s="94"/>
      <c r="B25" s="95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76"/>
      <c r="R25" s="130"/>
      <c r="S25" s="131"/>
      <c r="T25" s="77"/>
    </row>
    <row r="26" spans="1:20" ht="13.5" customHeight="1" x14ac:dyDescent="0.25">
      <c r="A26" s="80"/>
      <c r="B26" s="80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81"/>
      <c r="R26" s="130"/>
      <c r="S26" s="131"/>
    </row>
    <row r="27" spans="1:20" x14ac:dyDescent="0.2">
      <c r="A27" s="82" t="s">
        <v>60</v>
      </c>
      <c r="R27" s="130"/>
      <c r="S27" s="131"/>
    </row>
  </sheetData>
  <mergeCells count="13">
    <mergeCell ref="T1:T8"/>
    <mergeCell ref="C7:F7"/>
    <mergeCell ref="G7:L7"/>
    <mergeCell ref="C8:D8"/>
    <mergeCell ref="E8:F8"/>
    <mergeCell ref="G8:H8"/>
    <mergeCell ref="I8:J8"/>
    <mergeCell ref="K8:L8"/>
    <mergeCell ref="M7:N7"/>
    <mergeCell ref="O7:P7"/>
    <mergeCell ref="Q7:Q11"/>
    <mergeCell ref="R1:R27"/>
    <mergeCell ref="S1:S27"/>
  </mergeCells>
  <pageMargins left="0.35433070866141736" right="0.31496062992125984" top="0.31496062992125984" bottom="0.6692913385826772" header="0.19685039370078741" footer="0.31496062992125984"/>
  <pageSetup paperSize="9" scale="65"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909C"/>
    <pageSetUpPr fitToPage="1"/>
  </sheetPr>
  <dimension ref="A1:U75"/>
  <sheetViews>
    <sheetView showGridLines="0" zoomScale="70" zoomScaleNormal="70" zoomScaleSheetLayoutView="70" zoomScalePageLayoutView="55" workbookViewId="0">
      <selection activeCell="A27" sqref="A27:P33"/>
    </sheetView>
  </sheetViews>
  <sheetFormatPr baseColWidth="10" defaultColWidth="13.33203125" defaultRowHeight="15" x14ac:dyDescent="0.2"/>
  <cols>
    <col min="1" max="1" width="6.1640625" style="31" customWidth="1"/>
    <col min="2" max="2" width="63.1640625" style="31" customWidth="1"/>
    <col min="3" max="16" width="12.6640625" style="31" customWidth="1"/>
    <col min="17" max="17" width="6.6640625" style="31" customWidth="1"/>
    <col min="18" max="18" width="5.6640625" style="31" customWidth="1"/>
    <col min="19" max="19" width="6.33203125" style="30" customWidth="1"/>
    <col min="20" max="20" width="3.6640625" style="31" customWidth="1"/>
    <col min="21" max="21" width="3.1640625" style="31" customWidth="1"/>
    <col min="22" max="16384" width="13.33203125" style="31"/>
  </cols>
  <sheetData>
    <row r="1" spans="1:21" s="49" customFormat="1" ht="18" customHeight="1" x14ac:dyDescent="0.2">
      <c r="C1" s="87" t="s">
        <v>61</v>
      </c>
      <c r="D1" s="87" t="s">
        <v>116</v>
      </c>
      <c r="E1" s="87" t="s">
        <v>62</v>
      </c>
      <c r="F1" s="87" t="s">
        <v>117</v>
      </c>
      <c r="G1" s="87" t="s">
        <v>63</v>
      </c>
      <c r="H1" s="87" t="s">
        <v>118</v>
      </c>
      <c r="I1" s="87" t="s">
        <v>64</v>
      </c>
      <c r="J1" s="87" t="s">
        <v>119</v>
      </c>
      <c r="K1" s="87" t="s">
        <v>65</v>
      </c>
      <c r="L1" s="87" t="s">
        <v>120</v>
      </c>
      <c r="M1" s="87" t="s">
        <v>66</v>
      </c>
      <c r="N1" s="87" t="s">
        <v>121</v>
      </c>
      <c r="O1" s="87" t="s">
        <v>67</v>
      </c>
      <c r="P1" s="87" t="s">
        <v>122</v>
      </c>
      <c r="R1" s="130" t="str">
        <f>A4</f>
        <v>Q2 2016 vs. Q1 2016</v>
      </c>
      <c r="S1" s="131" t="s">
        <v>47</v>
      </c>
      <c r="T1" s="122" t="s">
        <v>8</v>
      </c>
      <c r="U1" s="50"/>
    </row>
    <row r="2" spans="1:21" x14ac:dyDescent="0.2">
      <c r="A2" s="31" t="s">
        <v>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R2" s="130"/>
      <c r="S2" s="131"/>
      <c r="T2" s="122"/>
      <c r="U2" s="86"/>
    </row>
    <row r="3" spans="1:21" s="30" customFormat="1" ht="27" x14ac:dyDescent="0.35">
      <c r="A3" s="34" t="s">
        <v>47</v>
      </c>
      <c r="R3" s="130"/>
      <c r="S3" s="131"/>
      <c r="T3" s="122"/>
      <c r="U3" s="86"/>
    </row>
    <row r="4" spans="1:21" s="37" customFormat="1" ht="27.75" thickBot="1" x14ac:dyDescent="0.4">
      <c r="A4" s="35" t="str">
        <f>SUBSTITUTE(C9&amp;" vs. "&amp;D9,CHAR(10)," ")</f>
        <v>Q2 2016 vs. Q1 2016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R4" s="130"/>
      <c r="S4" s="131"/>
      <c r="T4" s="122"/>
      <c r="U4" s="86"/>
    </row>
    <row r="5" spans="1:21" x14ac:dyDescent="0.2">
      <c r="R5" s="130"/>
      <c r="S5" s="131"/>
      <c r="T5" s="122"/>
      <c r="U5" s="86"/>
    </row>
    <row r="6" spans="1:21" s="59" customFormat="1" ht="30" customHeight="1" x14ac:dyDescent="0.4">
      <c r="A6" s="51"/>
      <c r="B6" s="51"/>
      <c r="C6" s="51"/>
      <c r="D6" s="52"/>
      <c r="E6" s="53"/>
      <c r="F6" s="53"/>
      <c r="G6" s="53"/>
      <c r="H6" s="54"/>
      <c r="I6" s="54"/>
      <c r="J6" s="54"/>
      <c r="K6" s="55"/>
      <c r="L6" s="56"/>
      <c r="M6" s="56"/>
      <c r="N6" s="56"/>
      <c r="O6" s="57"/>
      <c r="P6" s="57"/>
      <c r="Q6" s="58"/>
      <c r="R6" s="130"/>
      <c r="S6" s="131"/>
      <c r="T6" s="122"/>
      <c r="U6" s="86"/>
    </row>
    <row r="7" spans="1:21" s="62" customFormat="1" ht="34.5" customHeight="1" thickBot="1" x14ac:dyDescent="0.25">
      <c r="A7" s="60" t="s">
        <v>9</v>
      </c>
      <c r="B7" s="61"/>
      <c r="C7" s="123" t="s">
        <v>4</v>
      </c>
      <c r="D7" s="123"/>
      <c r="E7" s="123"/>
      <c r="F7" s="123"/>
      <c r="G7" s="124" t="s">
        <v>48</v>
      </c>
      <c r="H7" s="124"/>
      <c r="I7" s="124"/>
      <c r="J7" s="124"/>
      <c r="K7" s="124"/>
      <c r="L7" s="124"/>
      <c r="M7" s="127" t="s">
        <v>5</v>
      </c>
      <c r="N7" s="127"/>
      <c r="O7" s="128" t="s">
        <v>49</v>
      </c>
      <c r="P7" s="128"/>
      <c r="Q7" s="129"/>
      <c r="R7" s="130"/>
      <c r="S7" s="131"/>
      <c r="T7" s="122"/>
      <c r="U7" s="86"/>
    </row>
    <row r="8" spans="1:21" s="38" customFormat="1" ht="61.5" customHeight="1" thickBot="1" x14ac:dyDescent="0.3">
      <c r="A8" s="63"/>
      <c r="B8" s="63"/>
      <c r="C8" s="125" t="s">
        <v>50</v>
      </c>
      <c r="D8" s="125"/>
      <c r="E8" s="125" t="s">
        <v>51</v>
      </c>
      <c r="F8" s="125"/>
      <c r="G8" s="125" t="s">
        <v>52</v>
      </c>
      <c r="H8" s="125"/>
      <c r="I8" s="125" t="s">
        <v>53</v>
      </c>
      <c r="J8" s="125"/>
      <c r="K8" s="126" t="s">
        <v>54</v>
      </c>
      <c r="L8" s="126"/>
      <c r="M8" s="47"/>
      <c r="N8" s="47"/>
      <c r="O8" s="47"/>
      <c r="P8" s="47"/>
      <c r="Q8" s="129"/>
      <c r="R8" s="130"/>
      <c r="S8" s="131"/>
      <c r="T8" s="122"/>
      <c r="U8" s="86"/>
    </row>
    <row r="9" spans="1:21" s="38" customFormat="1" ht="36.75" x14ac:dyDescent="0.3">
      <c r="A9" s="64" t="s">
        <v>55</v>
      </c>
      <c r="B9" s="65"/>
      <c r="C9" s="66" t="s">
        <v>123</v>
      </c>
      <c r="D9" s="67" t="s">
        <v>124</v>
      </c>
      <c r="E9" s="66" t="str">
        <f t="shared" ref="E9:L9" si="0">C9</f>
        <v>Q2 2016</v>
      </c>
      <c r="F9" s="67" t="str">
        <f t="shared" si="0"/>
        <v>Q1 2016</v>
      </c>
      <c r="G9" s="66" t="str">
        <f t="shared" si="0"/>
        <v>Q2 2016</v>
      </c>
      <c r="H9" s="67" t="str">
        <f>F9</f>
        <v>Q1 2016</v>
      </c>
      <c r="I9" s="66" t="str">
        <f t="shared" si="0"/>
        <v>Q2 2016</v>
      </c>
      <c r="J9" s="67" t="str">
        <f t="shared" si="0"/>
        <v>Q1 2016</v>
      </c>
      <c r="K9" s="66" t="str">
        <f t="shared" si="0"/>
        <v>Q2 2016</v>
      </c>
      <c r="L9" s="67" t="str">
        <f t="shared" si="0"/>
        <v>Q1 2016</v>
      </c>
      <c r="M9" s="66" t="str">
        <f>I9</f>
        <v>Q2 2016</v>
      </c>
      <c r="N9" s="67" t="str">
        <f>J9</f>
        <v>Q1 2016</v>
      </c>
      <c r="O9" s="66" t="str">
        <f>C9</f>
        <v>Q2 2016</v>
      </c>
      <c r="P9" s="67" t="str">
        <f>D9</f>
        <v>Q1 2016</v>
      </c>
      <c r="Q9" s="129"/>
      <c r="R9" s="130"/>
      <c r="S9" s="131"/>
      <c r="T9" s="39"/>
      <c r="U9" s="39"/>
    </row>
    <row r="10" spans="1:21" s="42" customFormat="1" ht="27" customHeight="1" x14ac:dyDescent="0.2">
      <c r="A10" s="40" t="s">
        <v>10</v>
      </c>
      <c r="B10" s="41"/>
      <c r="C10" s="68">
        <f>'[2]IS segment reporting (Q)'!C10</f>
        <v>2370.58766109</v>
      </c>
      <c r="D10" s="134">
        <v>2205.0809410000002</v>
      </c>
      <c r="E10" s="68">
        <f>'[2]IS segment reporting (Q)'!E10</f>
        <v>4589.2928960500003</v>
      </c>
      <c r="F10" s="134">
        <v>4527.7955306499998</v>
      </c>
      <c r="G10" s="68">
        <f>'[2]IS segment reporting (Q)'!G10</f>
        <v>2187.7459224200002</v>
      </c>
      <c r="H10" s="134">
        <v>2332.7206085900002</v>
      </c>
      <c r="I10" s="68">
        <f>'[2]IS segment reporting (Q)'!I10</f>
        <v>645.85099193999997</v>
      </c>
      <c r="J10" s="134">
        <v>1219.4891050900001</v>
      </c>
      <c r="K10" s="68">
        <f>'[2]IS segment reporting (Q)'!K10</f>
        <v>958.49392456999999</v>
      </c>
      <c r="L10" s="134">
        <v>942.630223</v>
      </c>
      <c r="M10" s="68">
        <f>'[2]IS segment reporting (Q)'!M10</f>
        <v>1175.7767181700001</v>
      </c>
      <c r="N10" s="134">
        <v>1282.8331802299999</v>
      </c>
      <c r="O10" s="68">
        <f t="shared" ref="O10:O24" si="1">C10+E10+G10+I10+K10+M10</f>
        <v>11927.748114240001</v>
      </c>
      <c r="P10" s="134">
        <v>12510.549588560001</v>
      </c>
      <c r="Q10" s="129"/>
      <c r="R10" s="130"/>
      <c r="S10" s="131"/>
    </row>
    <row r="11" spans="1:21" s="62" customFormat="1" ht="27" customHeight="1" x14ac:dyDescent="0.2">
      <c r="A11" s="43" t="s">
        <v>11</v>
      </c>
      <c r="B11" s="43" t="s">
        <v>56</v>
      </c>
      <c r="C11" s="68">
        <f>'[2]IS segment reporting (Q)'!C11</f>
        <v>2302.5425888599998</v>
      </c>
      <c r="D11" s="134">
        <v>2139.3572303300002</v>
      </c>
      <c r="E11" s="68">
        <f>'[2]IS segment reporting (Q)'!E11</f>
        <v>4425.0590761000003</v>
      </c>
      <c r="F11" s="134">
        <v>4109.5817510300003</v>
      </c>
      <c r="G11" s="68">
        <f>'[2]IS segment reporting (Q)'!G11</f>
        <v>2195.6679284500001</v>
      </c>
      <c r="H11" s="134">
        <v>2281.9824544399999</v>
      </c>
      <c r="I11" s="68">
        <f>'[2]IS segment reporting (Q)'!I11</f>
        <v>817.03997464999998</v>
      </c>
      <c r="J11" s="134">
        <v>760.92150991999995</v>
      </c>
      <c r="K11" s="68">
        <f>'[2]IS segment reporting (Q)'!K11</f>
        <v>871.10537553999995</v>
      </c>
      <c r="L11" s="134">
        <v>837.28138607000005</v>
      </c>
      <c r="M11" s="68">
        <f>'[2]IS segment reporting (Q)'!M11</f>
        <v>1196.1399807099999</v>
      </c>
      <c r="N11" s="134">
        <v>1213.2027224799999</v>
      </c>
      <c r="O11" s="69">
        <f t="shared" si="1"/>
        <v>11807.554924310003</v>
      </c>
      <c r="P11" s="134">
        <v>11342.327054270001</v>
      </c>
      <c r="Q11" s="129"/>
      <c r="R11" s="130"/>
      <c r="S11" s="131"/>
    </row>
    <row r="12" spans="1:21" s="62" customFormat="1" ht="27" customHeight="1" x14ac:dyDescent="0.2">
      <c r="A12" s="70" t="s">
        <v>12</v>
      </c>
      <c r="B12" s="71" t="s">
        <v>13</v>
      </c>
      <c r="C12" s="68">
        <f>'[2]IS segment reporting (Q)'!C12</f>
        <v>136.51769235</v>
      </c>
      <c r="D12" s="134">
        <v>137.261022</v>
      </c>
      <c r="E12" s="68">
        <f>'[2]IS segment reporting (Q)'!E12</f>
        <v>280.31030568</v>
      </c>
      <c r="F12" s="134">
        <v>280.31030600000003</v>
      </c>
      <c r="G12" s="68">
        <f>'[2]IS segment reporting (Q)'!G12</f>
        <v>1276.87516065</v>
      </c>
      <c r="H12" s="134">
        <v>1005.01771475</v>
      </c>
      <c r="I12" s="68">
        <f>'[2]IS segment reporting (Q)'!I12</f>
        <v>18.72494004</v>
      </c>
      <c r="J12" s="134">
        <v>18.203177409999999</v>
      </c>
      <c r="K12" s="68">
        <f>'[2]IS segment reporting (Q)'!K12</f>
        <v>92.079012349999999</v>
      </c>
      <c r="L12" s="134">
        <v>62.822678289999999</v>
      </c>
      <c r="M12" s="68">
        <f>'[2]IS segment reporting (Q)'!M12</f>
        <v>5.4544568299999998</v>
      </c>
      <c r="N12" s="134">
        <v>7.3677980099999996</v>
      </c>
      <c r="O12" s="69">
        <f t="shared" si="1"/>
        <v>1809.9615679000001</v>
      </c>
      <c r="P12" s="134">
        <v>1510.9826964599999</v>
      </c>
      <c r="Q12" s="72"/>
      <c r="R12" s="130"/>
      <c r="S12" s="131"/>
    </row>
    <row r="13" spans="1:21" s="62" customFormat="1" ht="27" customHeight="1" x14ac:dyDescent="0.2">
      <c r="A13" s="43" t="s">
        <v>14</v>
      </c>
      <c r="B13" s="71" t="s">
        <v>15</v>
      </c>
      <c r="C13" s="68">
        <f>'[2]IS segment reporting (Q)'!C13</f>
        <v>-1873.0024456900001</v>
      </c>
      <c r="D13" s="134">
        <v>-1696.65793525</v>
      </c>
      <c r="E13" s="68">
        <f>'[2]IS segment reporting (Q)'!E13</f>
        <v>-3031.5304547800001</v>
      </c>
      <c r="F13" s="134">
        <v>-2319.2776716600001</v>
      </c>
      <c r="G13" s="68">
        <f>'[2]IS segment reporting (Q)'!G13</f>
        <v>-2974.4749238899999</v>
      </c>
      <c r="H13" s="134">
        <v>-2851.9352675</v>
      </c>
      <c r="I13" s="68">
        <f>'[2]IS segment reporting (Q)'!I13</f>
        <v>-481.09001122000001</v>
      </c>
      <c r="J13" s="134">
        <v>-492.28956042999999</v>
      </c>
      <c r="K13" s="68">
        <f>'[2]IS segment reporting (Q)'!K13</f>
        <v>-683.47638547999998</v>
      </c>
      <c r="L13" s="134">
        <v>-575.22211497000001</v>
      </c>
      <c r="M13" s="68">
        <f>'[2]IS segment reporting (Q)'!M13</f>
        <v>-1026.5825017899999</v>
      </c>
      <c r="N13" s="134">
        <v>-1033.32932927</v>
      </c>
      <c r="O13" s="69">
        <f t="shared" si="1"/>
        <v>-10070.156722850001</v>
      </c>
      <c r="P13" s="134">
        <v>-8968.7118790800014</v>
      </c>
      <c r="Q13" s="72"/>
      <c r="R13" s="130"/>
      <c r="S13" s="131"/>
    </row>
    <row r="14" spans="1:21" s="62" customFormat="1" ht="27" customHeight="1" x14ac:dyDescent="0.2">
      <c r="A14" s="70" t="s">
        <v>16</v>
      </c>
      <c r="B14" s="73" t="s">
        <v>57</v>
      </c>
      <c r="C14" s="68">
        <f>'[2]IS segment reporting (Q)'!C14</f>
        <v>-463.39111342000001</v>
      </c>
      <c r="D14" s="134">
        <v>-510.25586091000002</v>
      </c>
      <c r="E14" s="68">
        <f>'[2]IS segment reporting (Q)'!E14</f>
        <v>-1384.4766048399999</v>
      </c>
      <c r="F14" s="134">
        <v>-1315.5062051299999</v>
      </c>
      <c r="G14" s="68">
        <f>'[2]IS segment reporting (Q)'!G14</f>
        <v>-379.37251567999999</v>
      </c>
      <c r="H14" s="134">
        <v>-351.66303568000001</v>
      </c>
      <c r="I14" s="68">
        <f>'[2]IS segment reporting (Q)'!I14</f>
        <v>-285.40369928000001</v>
      </c>
      <c r="J14" s="134">
        <v>-272.51493826000001</v>
      </c>
      <c r="K14" s="68">
        <f>'[2]IS segment reporting (Q)'!K14</f>
        <v>-314.84616990000001</v>
      </c>
      <c r="L14" s="134">
        <v>-298.8827326</v>
      </c>
      <c r="M14" s="68">
        <f>'[2]IS segment reporting (Q)'!M14</f>
        <v>-190.73723231</v>
      </c>
      <c r="N14" s="134">
        <v>-191.17953983000001</v>
      </c>
      <c r="O14" s="69">
        <f t="shared" si="1"/>
        <v>-3018.22733543</v>
      </c>
      <c r="P14" s="134">
        <v>-2940.0023124099998</v>
      </c>
      <c r="Q14" s="72"/>
      <c r="R14" s="130"/>
      <c r="S14" s="131"/>
    </row>
    <row r="15" spans="1:21" s="77" customFormat="1" ht="27" customHeight="1" x14ac:dyDescent="0.2">
      <c r="A15" s="74" t="s">
        <v>17</v>
      </c>
      <c r="B15" s="75" t="s">
        <v>18</v>
      </c>
      <c r="C15" s="68">
        <f>'[2]IS segment reporting (Q)'!C15</f>
        <v>102.6667221</v>
      </c>
      <c r="D15" s="134">
        <v>69.70445617</v>
      </c>
      <c r="E15" s="68">
        <f>'[2]IS segment reporting (Q)'!E15</f>
        <v>289.36232216000002</v>
      </c>
      <c r="F15" s="134">
        <v>755.10818024000002</v>
      </c>
      <c r="G15" s="68">
        <f>'[2]IS segment reporting (Q)'!G15</f>
        <v>118.69564953</v>
      </c>
      <c r="H15" s="134">
        <v>83.401866010000006</v>
      </c>
      <c r="I15" s="68">
        <f>'[2]IS segment reporting (Q)'!I15</f>
        <v>69.271204190000006</v>
      </c>
      <c r="J15" s="134">
        <v>14.32018864</v>
      </c>
      <c r="K15" s="68">
        <f>'[2]IS segment reporting (Q)'!K15</f>
        <v>-35.138167490000001</v>
      </c>
      <c r="L15" s="134">
        <v>25.999216789999998</v>
      </c>
      <c r="M15" s="68">
        <f>'[2]IS segment reporting (Q)'!M15</f>
        <v>-15.72529656</v>
      </c>
      <c r="N15" s="134">
        <v>-3.9383486099999998</v>
      </c>
      <c r="O15" s="69">
        <f t="shared" si="1"/>
        <v>529.13243393000016</v>
      </c>
      <c r="P15" s="134">
        <v>944.59555923999994</v>
      </c>
      <c r="Q15" s="76"/>
      <c r="R15" s="130"/>
      <c r="S15" s="131"/>
    </row>
    <row r="16" spans="1:21" s="62" customFormat="1" ht="27" customHeight="1" x14ac:dyDescent="0.2">
      <c r="A16" s="70" t="s">
        <v>19</v>
      </c>
      <c r="B16" s="71" t="s">
        <v>20</v>
      </c>
      <c r="C16" s="68">
        <f>'[2]IS segment reporting (Q)'!C16</f>
        <v>239.94843283</v>
      </c>
      <c r="D16" s="134">
        <v>65.08016379</v>
      </c>
      <c r="E16" s="68">
        <f>'[2]IS segment reporting (Q)'!E16</f>
        <v>753.96680760000004</v>
      </c>
      <c r="F16" s="134">
        <v>100.96851544</v>
      </c>
      <c r="G16" s="68">
        <f>'[2]IS segment reporting (Q)'!G16</f>
        <v>1537.5911683100001</v>
      </c>
      <c r="H16" s="134">
        <v>1265.6514791899999</v>
      </c>
      <c r="I16" s="68">
        <f>'[2]IS segment reporting (Q)'!I16</f>
        <v>23.2909708</v>
      </c>
      <c r="J16" s="134">
        <v>-15.114469850000001</v>
      </c>
      <c r="K16" s="68">
        <f>'[2]IS segment reporting (Q)'!K16</f>
        <v>165.79218693000001</v>
      </c>
      <c r="L16" s="134">
        <v>127.02917219</v>
      </c>
      <c r="M16" s="68">
        <f>'[2]IS segment reporting (Q)'!M16</f>
        <v>29.226196900000001</v>
      </c>
      <c r="N16" s="134">
        <v>28.71961185</v>
      </c>
      <c r="O16" s="69">
        <f t="shared" si="1"/>
        <v>2749.8157633700002</v>
      </c>
      <c r="P16" s="134">
        <v>1572.3344726100001</v>
      </c>
      <c r="Q16" s="72"/>
      <c r="R16" s="130"/>
      <c r="S16" s="131"/>
    </row>
    <row r="17" spans="1:19" s="62" customFormat="1" ht="27" customHeight="1" x14ac:dyDescent="0.2">
      <c r="A17" s="70" t="s">
        <v>21</v>
      </c>
      <c r="B17" s="43" t="s">
        <v>22</v>
      </c>
      <c r="C17" s="68">
        <f>'[2]IS segment reporting (Q)'!C17</f>
        <v>6.06418781</v>
      </c>
      <c r="D17" s="134">
        <v>-5.0021162700000001</v>
      </c>
      <c r="E17" s="68">
        <f>'[2]IS segment reporting (Q)'!E17</f>
        <v>53.373663999999998</v>
      </c>
      <c r="F17" s="134">
        <v>-15.877373589999999</v>
      </c>
      <c r="G17" s="68">
        <f>'[2]IS segment reporting (Q)'!G17</f>
        <v>-18.919730139999999</v>
      </c>
      <c r="H17" s="134">
        <v>-149.34086421000001</v>
      </c>
      <c r="I17" s="68">
        <f>'[2]IS segment reporting (Q)'!I17</f>
        <v>0</v>
      </c>
      <c r="J17" s="134">
        <v>0</v>
      </c>
      <c r="K17" s="68">
        <f>'[2]IS segment reporting (Q)'!K17</f>
        <v>-9.7683190599999996</v>
      </c>
      <c r="L17" s="134">
        <v>-37.850213979999999</v>
      </c>
      <c r="M17" s="68">
        <f>'[2]IS segment reporting (Q)'!M17</f>
        <v>-1.1373049999999999E-2</v>
      </c>
      <c r="N17" s="134">
        <v>-4.7481379999999997E-2</v>
      </c>
      <c r="O17" s="69">
        <f t="shared" si="1"/>
        <v>30.73842956</v>
      </c>
      <c r="P17" s="134">
        <v>-208.11804943000001</v>
      </c>
      <c r="Q17" s="72"/>
      <c r="R17" s="130"/>
      <c r="S17" s="131"/>
    </row>
    <row r="18" spans="1:19" s="62" customFormat="1" ht="27" customHeight="1" x14ac:dyDescent="0.2">
      <c r="A18" s="70" t="s">
        <v>23</v>
      </c>
      <c r="B18" s="71" t="s">
        <v>58</v>
      </c>
      <c r="C18" s="68">
        <f>'[2]IS segment reporting (Q)'!C18</f>
        <v>9.36299496</v>
      </c>
      <c r="D18" s="134">
        <v>4.8993956499999998</v>
      </c>
      <c r="E18" s="68">
        <f>'[2]IS segment reporting (Q)'!E18</f>
        <v>-28.535997729999998</v>
      </c>
      <c r="F18" s="134">
        <v>-43.224478329999997</v>
      </c>
      <c r="G18" s="68">
        <f>'[2]IS segment reporting (Q)'!G18</f>
        <v>-14.919704729999999</v>
      </c>
      <c r="H18" s="134">
        <v>-16.375642750000001</v>
      </c>
      <c r="I18" s="68">
        <f>'[2]IS segment reporting (Q)'!I18</f>
        <v>-2.3262983899999998</v>
      </c>
      <c r="J18" s="134">
        <v>-14.559528009999999</v>
      </c>
      <c r="K18" s="68">
        <f>'[2]IS segment reporting (Q)'!K18</f>
        <v>-0.59456960000000003</v>
      </c>
      <c r="L18" s="134">
        <v>-5.3428462300000001</v>
      </c>
      <c r="M18" s="68">
        <f>'[2]IS segment reporting (Q)'!M18</f>
        <v>-9.3305319999999997E-2</v>
      </c>
      <c r="N18" s="134">
        <v>2.3422257599999998</v>
      </c>
      <c r="O18" s="69">
        <f t="shared" si="1"/>
        <v>-37.106880809999993</v>
      </c>
      <c r="P18" s="134">
        <v>-72.260873909999987</v>
      </c>
      <c r="Q18" s="72"/>
      <c r="R18" s="130"/>
      <c r="S18" s="131"/>
    </row>
    <row r="19" spans="1:19" s="62" customFormat="1" ht="36" x14ac:dyDescent="0.2">
      <c r="A19" s="70" t="s">
        <v>24</v>
      </c>
      <c r="B19" s="71" t="s">
        <v>26</v>
      </c>
      <c r="C19" s="68">
        <f>'[2]IS segment reporting (Q)'!C19</f>
        <v>-136.51769235</v>
      </c>
      <c r="D19" s="134">
        <v>-137.261022</v>
      </c>
      <c r="E19" s="68">
        <f>'[2]IS segment reporting (Q)'!E19</f>
        <v>-280.31030568</v>
      </c>
      <c r="F19" s="134">
        <v>-280.31030600000003</v>
      </c>
      <c r="G19" s="68">
        <f>'[2]IS segment reporting (Q)'!G19</f>
        <v>-1276.87516065</v>
      </c>
      <c r="H19" s="134">
        <v>-1005.01771475</v>
      </c>
      <c r="I19" s="68">
        <f>'[2]IS segment reporting (Q)'!I19</f>
        <v>-18.72494004</v>
      </c>
      <c r="J19" s="134">
        <v>-18.203177409999999</v>
      </c>
      <c r="K19" s="68">
        <f>'[2]IS segment reporting (Q)'!K19</f>
        <v>-92.079012349999999</v>
      </c>
      <c r="L19" s="134">
        <v>-62.822678289999999</v>
      </c>
      <c r="M19" s="68">
        <f>'[2]IS segment reporting (Q)'!M19</f>
        <v>-5.4544568299999998</v>
      </c>
      <c r="N19" s="134">
        <v>-7.3677980099999996</v>
      </c>
      <c r="O19" s="69">
        <f t="shared" si="1"/>
        <v>-1809.9615679000001</v>
      </c>
      <c r="P19" s="134">
        <v>-1510.9826964599999</v>
      </c>
      <c r="Q19" s="72"/>
      <c r="R19" s="130"/>
      <c r="S19" s="131"/>
    </row>
    <row r="20" spans="1:19" s="45" customFormat="1" ht="27" customHeight="1" x14ac:dyDescent="0.2">
      <c r="A20" s="74" t="s">
        <v>25</v>
      </c>
      <c r="B20" s="75" t="s">
        <v>28</v>
      </c>
      <c r="C20" s="68">
        <f>'[2]IS segment reporting (Q)'!C20</f>
        <v>118.85792325</v>
      </c>
      <c r="D20" s="134">
        <v>-72.283578829999996</v>
      </c>
      <c r="E20" s="68">
        <f>'[2]IS segment reporting (Q)'!E20</f>
        <v>498.49416818999998</v>
      </c>
      <c r="F20" s="134">
        <v>-238.44364247999999</v>
      </c>
      <c r="G20" s="68">
        <f>'[2]IS segment reporting (Q)'!G20</f>
        <v>226.87657279000001</v>
      </c>
      <c r="H20" s="134">
        <v>94.917257480000004</v>
      </c>
      <c r="I20" s="68">
        <f>'[2]IS segment reporting (Q)'!I20</f>
        <v>2.23973237</v>
      </c>
      <c r="J20" s="134">
        <v>-47.877175270000002</v>
      </c>
      <c r="K20" s="68">
        <f>'[2]IS segment reporting (Q)'!K20</f>
        <v>63.350285919999997</v>
      </c>
      <c r="L20" s="134">
        <v>21.013433689999999</v>
      </c>
      <c r="M20" s="68">
        <f>'[2]IS segment reporting (Q)'!M20</f>
        <v>23.667061700000001</v>
      </c>
      <c r="N20" s="134">
        <v>23.646558219999999</v>
      </c>
      <c r="O20" s="69">
        <f t="shared" si="1"/>
        <v>933.48574422000002</v>
      </c>
      <c r="P20" s="134">
        <v>-219.02714719000002</v>
      </c>
      <c r="Q20" s="76"/>
      <c r="R20" s="130"/>
      <c r="S20" s="131"/>
    </row>
    <row r="21" spans="1:19" s="45" customFormat="1" ht="27" customHeight="1" x14ac:dyDescent="0.2">
      <c r="A21" s="74" t="s">
        <v>27</v>
      </c>
      <c r="B21" s="75" t="s">
        <v>30</v>
      </c>
      <c r="C21" s="68">
        <f>'[2]IS segment reporting (Q)'!C21</f>
        <v>221.52464534999999</v>
      </c>
      <c r="D21" s="134">
        <v>-2.5791226599999999</v>
      </c>
      <c r="E21" s="68">
        <f>'[2]IS segment reporting (Q)'!E21</f>
        <v>787.85649034999994</v>
      </c>
      <c r="F21" s="134">
        <v>516.66453776000003</v>
      </c>
      <c r="G21" s="68">
        <f>'[2]IS segment reporting (Q)'!G21</f>
        <v>345.57222231999998</v>
      </c>
      <c r="H21" s="134">
        <v>178.31912349000001</v>
      </c>
      <c r="I21" s="68">
        <f>'[2]IS segment reporting (Q)'!I21</f>
        <v>71.510936560000005</v>
      </c>
      <c r="J21" s="134">
        <v>-33.556986629999997</v>
      </c>
      <c r="K21" s="68">
        <f>'[2]IS segment reporting (Q)'!K21</f>
        <v>28.21211843</v>
      </c>
      <c r="L21" s="134">
        <v>47.012650479999998</v>
      </c>
      <c r="M21" s="68">
        <f>'[2]IS segment reporting (Q)'!M21</f>
        <v>7.9417651400000002</v>
      </c>
      <c r="N21" s="134">
        <v>19.708209610000001</v>
      </c>
      <c r="O21" s="69">
        <f t="shared" si="1"/>
        <v>1462.6181781499999</v>
      </c>
      <c r="P21" s="134">
        <v>725.56841205000012</v>
      </c>
      <c r="Q21" s="76"/>
      <c r="R21" s="130"/>
      <c r="S21" s="131"/>
    </row>
    <row r="22" spans="1:19" s="42" customFormat="1" ht="27" customHeight="1" x14ac:dyDescent="0.2">
      <c r="A22" s="78" t="s">
        <v>29</v>
      </c>
      <c r="B22" s="73" t="s">
        <v>59</v>
      </c>
      <c r="C22" s="68">
        <f>'[2]IS segment reporting (Q)'!C22</f>
        <v>63.39793238</v>
      </c>
      <c r="D22" s="134">
        <v>-6.9817808699999997</v>
      </c>
      <c r="E22" s="68">
        <f>'[2]IS segment reporting (Q)'!E22</f>
        <v>241.61859213</v>
      </c>
      <c r="F22" s="134">
        <v>-40.613335210000002</v>
      </c>
      <c r="G22" s="68">
        <f>'[2]IS segment reporting (Q)'!G22</f>
        <v>-275.56551936</v>
      </c>
      <c r="H22" s="134">
        <v>-33.696069110000003</v>
      </c>
      <c r="I22" s="68">
        <f>'[2]IS segment reporting (Q)'!I22</f>
        <v>-169.12481615999999</v>
      </c>
      <c r="J22" s="134">
        <v>4.1078052899999999</v>
      </c>
      <c r="K22" s="68">
        <f>'[2]IS segment reporting (Q)'!K22</f>
        <v>-50.179732610000002</v>
      </c>
      <c r="L22" s="134">
        <v>-53.54727226</v>
      </c>
      <c r="M22" s="68">
        <f>'[2]IS segment reporting (Q)'!M22</f>
        <v>3.5342214699999999</v>
      </c>
      <c r="N22" s="134">
        <v>-1.8130586</v>
      </c>
      <c r="O22" s="69">
        <f t="shared" si="1"/>
        <v>-186.31932214999998</v>
      </c>
      <c r="P22" s="134">
        <v>-132.54371076000001</v>
      </c>
      <c r="Q22" s="72"/>
      <c r="R22" s="130"/>
      <c r="S22" s="131"/>
    </row>
    <row r="23" spans="1:19" s="62" customFormat="1" ht="27" customHeight="1" x14ac:dyDescent="0.2">
      <c r="A23" s="70" t="s">
        <v>31</v>
      </c>
      <c r="B23" s="79" t="s">
        <v>33</v>
      </c>
      <c r="C23" s="68">
        <f>'[2]IS segment reporting (Q)'!C23</f>
        <v>-70.827266359999996</v>
      </c>
      <c r="D23" s="134">
        <v>29.88941749</v>
      </c>
      <c r="E23" s="68">
        <f>'[2]IS segment reporting (Q)'!E23</f>
        <v>-251.39936105999999</v>
      </c>
      <c r="F23" s="134">
        <v>-50.96066184</v>
      </c>
      <c r="G23" s="68">
        <f>'[2]IS segment reporting (Q)'!G23</f>
        <v>-15.33425474</v>
      </c>
      <c r="H23" s="134">
        <v>-130.78177299999999</v>
      </c>
      <c r="I23" s="68">
        <f>'[2]IS segment reporting (Q)'!I23</f>
        <v>29.922766750000001</v>
      </c>
      <c r="J23" s="134">
        <v>4.6980893699999999</v>
      </c>
      <c r="K23" s="68">
        <f>'[2]IS segment reporting (Q)'!K23</f>
        <v>1.0969221600000001</v>
      </c>
      <c r="L23" s="134">
        <v>-7.5543198900000004</v>
      </c>
      <c r="M23" s="68">
        <f>'[2]IS segment reporting (Q)'!M23</f>
        <v>4.3122024899999998</v>
      </c>
      <c r="N23" s="134">
        <v>-1.8580415100000001</v>
      </c>
      <c r="O23" s="69">
        <f t="shared" si="1"/>
        <v>-302.22899075999999</v>
      </c>
      <c r="P23" s="134">
        <v>-156.56728937999998</v>
      </c>
      <c r="Q23" s="76"/>
      <c r="R23" s="130"/>
      <c r="S23" s="131"/>
    </row>
    <row r="24" spans="1:19" s="77" customFormat="1" ht="27" customHeight="1" x14ac:dyDescent="0.2">
      <c r="A24" s="74" t="s">
        <v>32</v>
      </c>
      <c r="B24" s="75" t="s">
        <v>34</v>
      </c>
      <c r="C24" s="68">
        <f>'[2]IS segment reporting (Q)'!C24</f>
        <v>214.09531136999999</v>
      </c>
      <c r="D24" s="134">
        <v>20.328513969999999</v>
      </c>
      <c r="E24" s="68">
        <f>'[2]IS segment reporting (Q)'!E24</f>
        <v>778.07572144000005</v>
      </c>
      <c r="F24" s="134">
        <v>425.09054071000003</v>
      </c>
      <c r="G24" s="68">
        <f>'[2]IS segment reporting (Q)'!G24</f>
        <v>54.67244822</v>
      </c>
      <c r="H24" s="134">
        <v>13.84128138</v>
      </c>
      <c r="I24" s="68">
        <f>'[2]IS segment reporting (Q)'!I24</f>
        <v>-67.691112849999996</v>
      </c>
      <c r="J24" s="134">
        <v>-24.751091970000001</v>
      </c>
      <c r="K24" s="68">
        <f>'[2]IS segment reporting (Q)'!K24</f>
        <v>-20.87069202</v>
      </c>
      <c r="L24" s="134">
        <v>-14.088941670000001</v>
      </c>
      <c r="M24" s="68">
        <f>'[2]IS segment reporting (Q)'!M24</f>
        <v>15.78818908</v>
      </c>
      <c r="N24" s="134">
        <v>16.037109489999999</v>
      </c>
      <c r="O24" s="69">
        <f t="shared" si="1"/>
        <v>974.06986524000013</v>
      </c>
      <c r="P24" s="134">
        <v>436.45741191000002</v>
      </c>
      <c r="Q24" s="76"/>
      <c r="R24" s="130"/>
      <c r="S24" s="131"/>
    </row>
    <row r="25" spans="1:19" ht="33.75" customHeight="1" x14ac:dyDescent="0.25">
      <c r="A25" s="80"/>
      <c r="B25" s="8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130"/>
      <c r="S25" s="131"/>
    </row>
    <row r="26" spans="1:19" ht="13.5" customHeight="1" x14ac:dyDescent="0.2">
      <c r="A26" s="82" t="s">
        <v>60</v>
      </c>
      <c r="R26" s="130"/>
      <c r="S26" s="131"/>
    </row>
    <row r="27" spans="1:19" x14ac:dyDescent="0.2">
      <c r="A27" s="48"/>
    </row>
    <row r="29" spans="1:19" x14ac:dyDescent="0.2"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</row>
    <row r="31" spans="1:19" x14ac:dyDescent="0.2">
      <c r="C31" s="83"/>
      <c r="D31" s="83"/>
    </row>
    <row r="32" spans="1:19" x14ac:dyDescent="0.2">
      <c r="C32" s="83"/>
      <c r="D32" s="83"/>
      <c r="N32" s="84"/>
      <c r="O32" s="83"/>
      <c r="P32" s="83"/>
    </row>
    <row r="33" spans="1:16" x14ac:dyDescent="0.2">
      <c r="N33" s="84"/>
      <c r="O33" s="83"/>
      <c r="P33" s="83"/>
    </row>
    <row r="35" spans="1:16" x14ac:dyDescent="0.2">
      <c r="O35" s="85"/>
    </row>
    <row r="36" spans="1:16" s="30" customFormat="1" x14ac:dyDescent="0.2"/>
    <row r="37" spans="1:16" s="30" customFormat="1" x14ac:dyDescent="0.2"/>
    <row r="38" spans="1:16" s="30" customFormat="1" x14ac:dyDescent="0.2"/>
    <row r="39" spans="1:16" s="30" customFormat="1" ht="18.75" x14ac:dyDescent="0.2">
      <c r="A39" s="88"/>
      <c r="B39" s="89"/>
    </row>
    <row r="40" spans="1:16" s="30" customFormat="1" ht="18" x14ac:dyDescent="0.2">
      <c r="A40" s="90"/>
      <c r="B40" s="90"/>
    </row>
    <row r="41" spans="1:16" s="30" customFormat="1" ht="18" x14ac:dyDescent="0.2">
      <c r="A41" s="91"/>
      <c r="B41" s="92"/>
    </row>
    <row r="42" spans="1:16" s="30" customFormat="1" ht="18" x14ac:dyDescent="0.2">
      <c r="A42" s="90"/>
      <c r="B42" s="92"/>
    </row>
    <row r="43" spans="1:16" s="30" customFormat="1" ht="18" x14ac:dyDescent="0.2">
      <c r="A43" s="91"/>
      <c r="B43" s="93"/>
    </row>
    <row r="44" spans="1:16" s="30" customFormat="1" ht="18" x14ac:dyDescent="0.2">
      <c r="A44" s="94"/>
      <c r="B44" s="95"/>
    </row>
    <row r="45" spans="1:16" s="30" customFormat="1" ht="18" x14ac:dyDescent="0.2">
      <c r="A45" s="91"/>
      <c r="B45" s="92"/>
    </row>
    <row r="46" spans="1:16" s="30" customFormat="1" ht="18" x14ac:dyDescent="0.2">
      <c r="A46" s="91"/>
      <c r="B46" s="90"/>
    </row>
    <row r="47" spans="1:16" s="30" customFormat="1" ht="18" x14ac:dyDescent="0.2">
      <c r="A47" s="91"/>
      <c r="B47" s="92"/>
    </row>
    <row r="48" spans="1:16" s="30" customFormat="1" ht="18" x14ac:dyDescent="0.2">
      <c r="A48" s="91"/>
      <c r="B48" s="92"/>
    </row>
    <row r="49" spans="1:16" s="30" customFormat="1" ht="18" x14ac:dyDescent="0.2">
      <c r="A49" s="94"/>
      <c r="B49" s="95"/>
    </row>
    <row r="50" spans="1:16" s="30" customFormat="1" ht="18" x14ac:dyDescent="0.2">
      <c r="A50" s="94"/>
      <c r="B50" s="95"/>
    </row>
    <row r="51" spans="1:16" s="30" customFormat="1" ht="18" x14ac:dyDescent="0.2">
      <c r="A51" s="96"/>
      <c r="B51" s="93"/>
    </row>
    <row r="52" spans="1:16" s="30" customFormat="1" ht="18" x14ac:dyDescent="0.2">
      <c r="A52" s="91"/>
      <c r="B52" s="97"/>
    </row>
    <row r="53" spans="1:16" s="30" customFormat="1" ht="18" x14ac:dyDescent="0.2">
      <c r="A53" s="94"/>
      <c r="B53" s="95"/>
    </row>
    <row r="54" spans="1:16" s="30" customFormat="1" x14ac:dyDescent="0.2"/>
    <row r="55" spans="1:16" s="30" customFormat="1" x14ac:dyDescent="0.2"/>
    <row r="56" spans="1:16" s="30" customFormat="1" x14ac:dyDescent="0.2"/>
    <row r="57" spans="1:16" s="30" customFormat="1" x14ac:dyDescent="0.2"/>
    <row r="58" spans="1:16" s="30" customFormat="1" x14ac:dyDescent="0.2"/>
    <row r="59" spans="1:16" s="30" customFormat="1" ht="18.75" x14ac:dyDescent="0.2">
      <c r="A59" s="88"/>
      <c r="B59" s="89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1:16" s="30" customFormat="1" ht="18" x14ac:dyDescent="0.2">
      <c r="A60" s="90"/>
      <c r="B60" s="90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1:16" s="30" customFormat="1" ht="18" x14ac:dyDescent="0.2">
      <c r="A61" s="91"/>
      <c r="B61" s="92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1:16" s="30" customFormat="1" ht="18" x14ac:dyDescent="0.2">
      <c r="A62" s="90"/>
      <c r="B62" s="92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1:16" s="30" customFormat="1" ht="18" x14ac:dyDescent="0.2">
      <c r="A63" s="91"/>
      <c r="B63" s="93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1:16" s="30" customFormat="1" ht="18" x14ac:dyDescent="0.2">
      <c r="A64" s="94"/>
      <c r="B64" s="95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1:16" s="30" customFormat="1" ht="18" x14ac:dyDescent="0.2">
      <c r="A65" s="91"/>
      <c r="B65" s="92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1:16" s="30" customFormat="1" ht="18" x14ac:dyDescent="0.2">
      <c r="A66" s="91"/>
      <c r="B66" s="90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1:16" s="30" customFormat="1" ht="18" x14ac:dyDescent="0.2">
      <c r="A67" s="91"/>
      <c r="B67" s="92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1:16" s="30" customFormat="1" ht="18" x14ac:dyDescent="0.2">
      <c r="A68" s="91"/>
      <c r="B68" s="92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1:16" s="30" customFormat="1" ht="18" x14ac:dyDescent="0.2">
      <c r="A69" s="94"/>
      <c r="B69" s="95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1:16" s="30" customFormat="1" ht="18" x14ac:dyDescent="0.2">
      <c r="A70" s="94"/>
      <c r="B70" s="95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1:16" s="30" customFormat="1" ht="18" x14ac:dyDescent="0.2">
      <c r="A71" s="96"/>
      <c r="B71" s="93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1:16" s="30" customFormat="1" ht="18" x14ac:dyDescent="0.2">
      <c r="A72" s="91"/>
      <c r="B72" s="97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1:16" s="30" customFormat="1" ht="18" x14ac:dyDescent="0.2">
      <c r="A73" s="94"/>
      <c r="B73" s="95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1:16" s="30" customFormat="1" x14ac:dyDescent="0.2"/>
    <row r="75" spans="1:16" s="30" customFormat="1" x14ac:dyDescent="0.2"/>
  </sheetData>
  <mergeCells count="13">
    <mergeCell ref="T1:T8"/>
    <mergeCell ref="C7:F7"/>
    <mergeCell ref="G7:L7"/>
    <mergeCell ref="C8:D8"/>
    <mergeCell ref="E8:F8"/>
    <mergeCell ref="G8:H8"/>
    <mergeCell ref="I8:J8"/>
    <mergeCell ref="K8:L8"/>
    <mergeCell ref="M7:N7"/>
    <mergeCell ref="O7:P7"/>
    <mergeCell ref="Q7:Q11"/>
    <mergeCell ref="R1:R26"/>
    <mergeCell ref="S1:S26"/>
  </mergeCells>
  <pageMargins left="0.35433070866141736" right="0.31496062992125984" top="0.31496062992125984" bottom="0.6692913385826772" header="0.19685039370078741" footer="0.31496062992125984"/>
  <pageSetup paperSize="9" scale="66" orientation="landscape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4909C"/>
  </sheetPr>
  <dimension ref="A1:AC127"/>
  <sheetViews>
    <sheetView showGridLines="0" zoomScale="60" zoomScaleNormal="60" zoomScaleSheetLayoutView="70" zoomScalePageLayoutView="55" workbookViewId="0">
      <selection activeCell="AB10" sqref="AB10"/>
    </sheetView>
  </sheetViews>
  <sheetFormatPr baseColWidth="10" defaultColWidth="13.33203125" defaultRowHeight="15" x14ac:dyDescent="0.2"/>
  <cols>
    <col min="1" max="1" width="3.6640625" style="104" customWidth="1"/>
    <col min="2" max="2" width="4" style="104" customWidth="1"/>
    <col min="3" max="5" width="3.6640625" style="104" customWidth="1"/>
    <col min="6" max="6" width="51.6640625" style="104" customWidth="1"/>
    <col min="7" max="19" width="21" style="104" customWidth="1"/>
    <col min="20" max="20" width="21" style="99" customWidth="1"/>
    <col min="21" max="21" width="6.83203125" style="99" customWidth="1"/>
    <col min="22" max="22" width="5.6640625" style="99" customWidth="1"/>
    <col min="23" max="23" width="6.33203125" style="101" customWidth="1"/>
    <col min="24" max="24" width="3.6640625" style="99" customWidth="1"/>
    <col min="25" max="25" width="3.1640625" style="99" customWidth="1"/>
    <col min="26" max="26" width="2.83203125" style="104" customWidth="1"/>
    <col min="27" max="27" width="2.6640625" style="104" customWidth="1"/>
    <col min="28" max="16384" width="13.33203125" style="104"/>
  </cols>
  <sheetData>
    <row r="1" spans="1:29" s="99" customFormat="1" ht="18" customHeight="1" x14ac:dyDescent="0.2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9"/>
      <c r="U1" s="139"/>
      <c r="V1" s="140" t="str">
        <f>A4</f>
        <v>30.06.2016 vs. 31.12.2015</v>
      </c>
      <c r="W1" s="141" t="str">
        <f>A3</f>
        <v>Segment balance sheet (Assets)</v>
      </c>
      <c r="X1" s="133" t="s">
        <v>8</v>
      </c>
      <c r="Y1" s="100"/>
    </row>
    <row r="2" spans="1:29" s="99" customFormat="1" ht="15" customHeight="1" x14ac:dyDescent="0.2">
      <c r="A2" s="138" t="s">
        <v>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9"/>
      <c r="U2" s="139"/>
      <c r="V2" s="140"/>
      <c r="W2" s="142"/>
      <c r="X2" s="132"/>
      <c r="Y2" s="100"/>
    </row>
    <row r="3" spans="1:29" s="101" customFormat="1" ht="27.75" customHeight="1" x14ac:dyDescent="0.35">
      <c r="A3" s="143" t="s">
        <v>68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39"/>
      <c r="U3" s="139"/>
      <c r="V3" s="140"/>
      <c r="W3" s="142"/>
      <c r="X3" s="132"/>
      <c r="Y3" s="100"/>
    </row>
    <row r="4" spans="1:29" s="102" customFormat="1" ht="27.75" customHeight="1" thickBot="1" x14ac:dyDescent="0.4">
      <c r="A4" s="145" t="str">
        <f>'[3]Balance sheet group - Equ&amp;Liab'!A4</f>
        <v>30.06.2016 vs. 31.12.2015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  <c r="T4" s="139"/>
      <c r="U4" s="139"/>
      <c r="V4" s="140"/>
      <c r="W4" s="142"/>
      <c r="X4" s="132"/>
      <c r="Y4" s="100"/>
    </row>
    <row r="5" spans="1:29" s="99" customFormat="1" ht="18.75" customHeight="1" x14ac:dyDescent="0.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9"/>
      <c r="U5" s="139"/>
      <c r="V5" s="140"/>
      <c r="W5" s="142"/>
      <c r="X5" s="132"/>
      <c r="Y5" s="100"/>
    </row>
    <row r="6" spans="1:29" s="99" customFormat="1" ht="30" customHeight="1" x14ac:dyDescent="0.2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9"/>
      <c r="U6" s="139"/>
      <c r="V6" s="140"/>
      <c r="W6" s="142"/>
      <c r="X6" s="132"/>
      <c r="Y6" s="100"/>
    </row>
    <row r="7" spans="1:29" s="103" customFormat="1" ht="30" customHeight="1" thickBot="1" x14ac:dyDescent="0.45">
      <c r="A7" s="148" t="s">
        <v>9</v>
      </c>
      <c r="B7" s="149"/>
      <c r="C7" s="149"/>
      <c r="D7" s="149"/>
      <c r="E7" s="149"/>
      <c r="F7" s="150"/>
      <c r="G7" s="151" t="s">
        <v>4</v>
      </c>
      <c r="H7" s="151"/>
      <c r="I7" s="151"/>
      <c r="J7" s="151"/>
      <c r="K7" s="152" t="s">
        <v>48</v>
      </c>
      <c r="L7" s="152"/>
      <c r="M7" s="152"/>
      <c r="N7" s="152"/>
      <c r="O7" s="152"/>
      <c r="P7" s="152"/>
      <c r="Q7" s="153" t="s">
        <v>5</v>
      </c>
      <c r="R7" s="153"/>
      <c r="S7" s="154" t="s">
        <v>49</v>
      </c>
      <c r="T7" s="154"/>
      <c r="U7" s="155"/>
      <c r="V7" s="140"/>
      <c r="W7" s="142"/>
      <c r="X7" s="132"/>
      <c r="Y7" s="100"/>
    </row>
    <row r="8" spans="1:29" s="105" customFormat="1" ht="61.5" customHeight="1" x14ac:dyDescent="0.25">
      <c r="A8" s="156"/>
      <c r="B8" s="157"/>
      <c r="C8" s="157"/>
      <c r="D8" s="157"/>
      <c r="E8" s="158"/>
      <c r="F8" s="159"/>
      <c r="G8" s="160" t="s">
        <v>50</v>
      </c>
      <c r="H8" s="160"/>
      <c r="I8" s="160" t="s">
        <v>51</v>
      </c>
      <c r="J8" s="160"/>
      <c r="K8" s="161" t="s">
        <v>52</v>
      </c>
      <c r="L8" s="161"/>
      <c r="M8" s="161" t="s">
        <v>53</v>
      </c>
      <c r="N8" s="161"/>
      <c r="O8" s="161" t="s">
        <v>54</v>
      </c>
      <c r="P8" s="161"/>
      <c r="Q8" s="162"/>
      <c r="R8" s="162"/>
      <c r="S8" s="163"/>
      <c r="T8" s="139"/>
      <c r="U8" s="139"/>
      <c r="V8" s="140"/>
      <c r="W8" s="142"/>
      <c r="X8" s="132"/>
      <c r="Y8" s="100"/>
    </row>
    <row r="9" spans="1:29" s="105" customFormat="1" ht="18.75" x14ac:dyDescent="0.3">
      <c r="A9" s="164"/>
      <c r="B9" s="165"/>
      <c r="C9" s="165"/>
      <c r="D9" s="165"/>
      <c r="E9" s="166"/>
      <c r="F9" s="167"/>
      <c r="G9" s="168" t="s">
        <v>125</v>
      </c>
      <c r="H9" s="169" t="s">
        <v>110</v>
      </c>
      <c r="I9" s="170" t="str">
        <f t="shared" ref="I9" si="0">G9</f>
        <v>30.06.2016</v>
      </c>
      <c r="J9" s="171" t="str">
        <f>H9</f>
        <v>31.12.2015</v>
      </c>
      <c r="K9" s="170" t="str">
        <f>I9</f>
        <v>30.06.2016</v>
      </c>
      <c r="L9" s="171" t="str">
        <f>J9</f>
        <v>31.12.2015</v>
      </c>
      <c r="M9" s="170" t="str">
        <f>G9</f>
        <v>30.06.2016</v>
      </c>
      <c r="N9" s="171" t="str">
        <f>H9</f>
        <v>31.12.2015</v>
      </c>
      <c r="O9" s="170" t="str">
        <f>G9</f>
        <v>30.06.2016</v>
      </c>
      <c r="P9" s="171" t="str">
        <f>H9</f>
        <v>31.12.2015</v>
      </c>
      <c r="Q9" s="170" t="str">
        <f>G9</f>
        <v>30.06.2016</v>
      </c>
      <c r="R9" s="171" t="str">
        <f>H9</f>
        <v>31.12.2015</v>
      </c>
      <c r="S9" s="170" t="str">
        <f>G9</f>
        <v>30.06.2016</v>
      </c>
      <c r="T9" s="171" t="str">
        <f>H9</f>
        <v>31.12.2015</v>
      </c>
      <c r="U9" s="172"/>
      <c r="V9" s="140"/>
      <c r="W9" s="142"/>
      <c r="X9" s="132"/>
      <c r="Y9" s="106"/>
    </row>
    <row r="10" spans="1:29" s="108" customFormat="1" ht="36" customHeight="1" x14ac:dyDescent="0.2">
      <c r="A10" s="173" t="s">
        <v>69</v>
      </c>
      <c r="B10" s="173" t="s">
        <v>70</v>
      </c>
      <c r="C10" s="173"/>
      <c r="D10" s="173"/>
      <c r="E10" s="173"/>
      <c r="F10" s="173"/>
      <c r="G10" s="46">
        <f>[3]Table!D43</f>
        <v>145.73261367999999</v>
      </c>
      <c r="H10" s="44">
        <f>[3]Table!Q43</f>
        <v>155.61337388999999</v>
      </c>
      <c r="I10" s="46">
        <f>[3]Table!E43</f>
        <v>2196.53484669</v>
      </c>
      <c r="J10" s="44">
        <f>[3]Table!R43</f>
        <v>2281.5218018700002</v>
      </c>
      <c r="K10" s="46">
        <f>[3]Table!G43</f>
        <v>212.80462567000001</v>
      </c>
      <c r="L10" s="44">
        <f>[3]Table!T43</f>
        <v>221.41742948999999</v>
      </c>
      <c r="M10" s="46">
        <f>[3]Table!L43</f>
        <v>969.88792918000001</v>
      </c>
      <c r="N10" s="44">
        <f>[3]Table!Y43</f>
        <v>978.82845872999997</v>
      </c>
      <c r="O10" s="46">
        <f>[3]Table!M43</f>
        <v>286.79430716000002</v>
      </c>
      <c r="P10" s="44">
        <f>[3]Table!Z43</f>
        <v>311.99265169</v>
      </c>
      <c r="Q10" s="46">
        <f>[3]Table!N43</f>
        <v>14.00081486</v>
      </c>
      <c r="R10" s="44">
        <f>[3]Table!AA43</f>
        <v>11.7263682</v>
      </c>
      <c r="S10" s="46">
        <f>G10+I10+K10+M10+O10+Q10</f>
        <v>3825.7551372399994</v>
      </c>
      <c r="T10" s="44">
        <f>H10+J10+L10+N10+P10+R10</f>
        <v>3961.1000838699997</v>
      </c>
      <c r="U10" s="174"/>
      <c r="V10" s="140"/>
      <c r="W10" s="142"/>
      <c r="X10" s="132"/>
      <c r="Y10" s="107"/>
      <c r="AB10" s="121"/>
      <c r="AC10" s="121"/>
    </row>
    <row r="11" spans="1:29" s="108" customFormat="1" ht="36" customHeight="1" x14ac:dyDescent="0.2">
      <c r="A11" s="173" t="s">
        <v>71</v>
      </c>
      <c r="B11" s="173" t="s">
        <v>72</v>
      </c>
      <c r="C11" s="173"/>
      <c r="D11" s="173"/>
      <c r="E11" s="173"/>
      <c r="F11" s="173"/>
      <c r="G11" s="175"/>
      <c r="H11" s="176"/>
      <c r="I11" s="175"/>
      <c r="J11" s="176"/>
      <c r="K11" s="175"/>
      <c r="L11" s="176"/>
      <c r="M11" s="175"/>
      <c r="N11" s="176"/>
      <c r="O11" s="175"/>
      <c r="P11" s="176"/>
      <c r="Q11" s="175"/>
      <c r="R11" s="176"/>
      <c r="S11" s="175"/>
      <c r="T11" s="176"/>
      <c r="U11" s="174"/>
      <c r="V11" s="140"/>
      <c r="W11" s="142"/>
      <c r="X11" s="132"/>
      <c r="Y11" s="107"/>
      <c r="AB11" s="121"/>
      <c r="AC11" s="121"/>
    </row>
    <row r="12" spans="1:29" s="110" customFormat="1" ht="36" customHeight="1" x14ac:dyDescent="0.2">
      <c r="A12" s="177"/>
      <c r="B12" s="177" t="s">
        <v>73</v>
      </c>
      <c r="C12" s="178" t="s">
        <v>74</v>
      </c>
      <c r="D12" s="178"/>
      <c r="E12" s="178"/>
      <c r="F12" s="178"/>
      <c r="G12" s="46">
        <f>[3]Table!D47</f>
        <v>278.59099581999999</v>
      </c>
      <c r="H12" s="44">
        <f>[3]Table!Q47</f>
        <v>280.58222919999997</v>
      </c>
      <c r="I12" s="46">
        <f>[3]Table!E47</f>
        <v>1667.24119144</v>
      </c>
      <c r="J12" s="44">
        <f>[3]Table!R47</f>
        <v>1699.20138284</v>
      </c>
      <c r="K12" s="46">
        <f>[3]Table!G47</f>
        <v>2111.0751571199999</v>
      </c>
      <c r="L12" s="44">
        <f>[3]Table!T47</f>
        <v>2081.2609534600001</v>
      </c>
      <c r="M12" s="46">
        <f>[3]Table!L47</f>
        <v>153.754514</v>
      </c>
      <c r="N12" s="44">
        <f>[3]Table!Y47</f>
        <v>154.79247894</v>
      </c>
      <c r="O12" s="46">
        <f>[3]Table!M47</f>
        <v>91.689582900000005</v>
      </c>
      <c r="P12" s="44">
        <f>[3]Table!Z47</f>
        <v>92.623317799999995</v>
      </c>
      <c r="Q12" s="46">
        <f>[3]Table!N47</f>
        <v>19.590882010000001</v>
      </c>
      <c r="R12" s="44">
        <f>[3]Table!AA47</f>
        <v>8.8126549999999995</v>
      </c>
      <c r="S12" s="46">
        <f t="shared" ref="S12:T15" si="1">G12+I12+K12+M12+O12+Q12</f>
        <v>4321.9423232899999</v>
      </c>
      <c r="T12" s="44">
        <f t="shared" si="1"/>
        <v>4317.2730172400006</v>
      </c>
      <c r="U12" s="179"/>
      <c r="V12" s="140"/>
      <c r="W12" s="142"/>
      <c r="X12" s="132"/>
      <c r="Y12" s="109"/>
      <c r="AB12" s="121"/>
      <c r="AC12" s="121"/>
    </row>
    <row r="13" spans="1:29" s="110" customFormat="1" ht="36" customHeight="1" x14ac:dyDescent="0.2">
      <c r="A13" s="177"/>
      <c r="B13" s="177" t="s">
        <v>75</v>
      </c>
      <c r="C13" s="178" t="s">
        <v>76</v>
      </c>
      <c r="D13" s="178"/>
      <c r="E13" s="178"/>
      <c r="F13" s="178"/>
      <c r="G13" s="46">
        <f>[3]Table!D48</f>
        <v>6.1593663799999998</v>
      </c>
      <c r="H13" s="44">
        <f>[3]Table!Q48</f>
        <v>6.7454345599999996</v>
      </c>
      <c r="I13" s="46">
        <f>[3]Table!E48</f>
        <v>677.77992756000003</v>
      </c>
      <c r="J13" s="44">
        <f>[3]Table!R48</f>
        <v>667.48109841999997</v>
      </c>
      <c r="K13" s="46">
        <f>[3]Table!G48</f>
        <v>262.71374150000003</v>
      </c>
      <c r="L13" s="44">
        <f>[3]Table!T48</f>
        <v>261.30553249000002</v>
      </c>
      <c r="M13" s="46">
        <f>[3]Table!L48</f>
        <v>49.022371300000003</v>
      </c>
      <c r="N13" s="44">
        <f>[3]Table!Y48</f>
        <v>53.803357419999998</v>
      </c>
      <c r="O13" s="46">
        <f>[3]Table!M48</f>
        <v>315.44682370999999</v>
      </c>
      <c r="P13" s="44">
        <f>[3]Table!Z48</f>
        <v>172.53920423</v>
      </c>
      <c r="Q13" s="46">
        <f>[3]Table!N48</f>
        <v>135.72545324999999</v>
      </c>
      <c r="R13" s="44">
        <f>[3]Table!AA48</f>
        <v>115.90399171</v>
      </c>
      <c r="S13" s="46">
        <f t="shared" si="1"/>
        <v>1446.8476837000003</v>
      </c>
      <c r="T13" s="44">
        <f t="shared" si="1"/>
        <v>1277.7786188299999</v>
      </c>
      <c r="U13" s="179"/>
      <c r="V13" s="140"/>
      <c r="W13" s="142"/>
      <c r="X13" s="132"/>
      <c r="Y13" s="107"/>
      <c r="AB13" s="121"/>
      <c r="AC13" s="121"/>
    </row>
    <row r="14" spans="1:29" s="110" customFormat="1" ht="36" customHeight="1" x14ac:dyDescent="0.2">
      <c r="A14" s="177"/>
      <c r="B14" s="177"/>
      <c r="C14" s="177" t="s">
        <v>77</v>
      </c>
      <c r="D14" s="177"/>
      <c r="E14" s="177"/>
      <c r="F14" s="177"/>
      <c r="G14" s="46">
        <f>[3]Table!D93</f>
        <v>0</v>
      </c>
      <c r="H14" s="44">
        <f>[3]Table!Q93</f>
        <v>0</v>
      </c>
      <c r="I14" s="46">
        <f>[3]Table!E93</f>
        <v>646.35189708999997</v>
      </c>
      <c r="J14" s="44">
        <f>[3]Table!R93</f>
        <v>634.86510205000002</v>
      </c>
      <c r="K14" s="46">
        <f>[3]Table!G93</f>
        <v>230.48021833999999</v>
      </c>
      <c r="L14" s="44">
        <f>[3]Table!T93</f>
        <v>225.59990278000001</v>
      </c>
      <c r="M14" s="46">
        <f>[3]Table!L93</f>
        <v>20.04289404</v>
      </c>
      <c r="N14" s="44">
        <f>[3]Table!Y93</f>
        <v>21.580300980000001</v>
      </c>
      <c r="O14" s="46">
        <f>[3]Table!M93</f>
        <v>280.31092140999999</v>
      </c>
      <c r="P14" s="44">
        <f>[3]Table!Z93</f>
        <v>137.35940461999999</v>
      </c>
      <c r="Q14" s="46">
        <f>[3]Table!N93</f>
        <v>125.04596119999999</v>
      </c>
      <c r="R14" s="44">
        <f>[3]Table!AA93</f>
        <v>105.30152938000001</v>
      </c>
      <c r="S14" s="46">
        <f t="shared" si="1"/>
        <v>1302.2318920799999</v>
      </c>
      <c r="T14" s="44">
        <f t="shared" si="1"/>
        <v>1124.7062398099999</v>
      </c>
      <c r="U14" s="179"/>
      <c r="V14" s="140"/>
      <c r="W14" s="142"/>
      <c r="X14" s="132"/>
      <c r="Y14" s="109"/>
      <c r="AB14" s="121"/>
      <c r="AC14" s="121"/>
    </row>
    <row r="15" spans="1:29" s="110" customFormat="1" ht="36" customHeight="1" x14ac:dyDescent="0.2">
      <c r="A15" s="177"/>
      <c r="B15" s="177" t="s">
        <v>78</v>
      </c>
      <c r="C15" s="177" t="s">
        <v>79</v>
      </c>
      <c r="D15" s="177"/>
      <c r="E15" s="177"/>
      <c r="F15" s="177"/>
      <c r="G15" s="46">
        <f>[3]Table!D49</f>
        <v>109.93351203</v>
      </c>
      <c r="H15" s="44">
        <f>[3]Table!Q49</f>
        <v>73.069429459999995</v>
      </c>
      <c r="I15" s="46">
        <f>[3]Table!E49</f>
        <v>481.61122238000002</v>
      </c>
      <c r="J15" s="44">
        <f>[3]Table!R49</f>
        <v>305.07000906000002</v>
      </c>
      <c r="K15" s="46">
        <f>[3]Table!G49</f>
        <v>51349.794926570001</v>
      </c>
      <c r="L15" s="44">
        <f>[3]Table!T49</f>
        <v>51504.097556979999</v>
      </c>
      <c r="M15" s="46">
        <f>[3]Table!L49</f>
        <v>1484.2292339200001</v>
      </c>
      <c r="N15" s="44">
        <f>[3]Table!Y49</f>
        <v>1457.5668906200001</v>
      </c>
      <c r="O15" s="46">
        <f>[3]Table!M49</f>
        <v>142.20272005999999</v>
      </c>
      <c r="P15" s="44">
        <f>[3]Table!Z49</f>
        <v>149.81404760000001</v>
      </c>
      <c r="Q15" s="46">
        <f>[3]Table!N49</f>
        <v>30.36778507</v>
      </c>
      <c r="R15" s="44">
        <f>[3]Table!AA49</f>
        <v>26.542250670000001</v>
      </c>
      <c r="S15" s="46">
        <f t="shared" si="1"/>
        <v>53598.139400029999</v>
      </c>
      <c r="T15" s="44">
        <f t="shared" si="1"/>
        <v>53516.160184389992</v>
      </c>
      <c r="U15" s="179"/>
      <c r="V15" s="140"/>
      <c r="W15" s="142"/>
      <c r="X15" s="132"/>
      <c r="Y15" s="109"/>
      <c r="AB15" s="121"/>
      <c r="AC15" s="121"/>
    </row>
    <row r="16" spans="1:29" s="110" customFormat="1" ht="36" customHeight="1" x14ac:dyDescent="0.2">
      <c r="A16" s="177"/>
      <c r="B16" s="177" t="s">
        <v>80</v>
      </c>
      <c r="C16" s="177" t="s">
        <v>81</v>
      </c>
      <c r="D16" s="177"/>
      <c r="E16" s="177"/>
      <c r="F16" s="177"/>
      <c r="G16" s="175"/>
      <c r="H16" s="176"/>
      <c r="I16" s="175"/>
      <c r="J16" s="176"/>
      <c r="K16" s="175"/>
      <c r="L16" s="176"/>
      <c r="M16" s="175"/>
      <c r="N16" s="176"/>
      <c r="O16" s="175"/>
      <c r="P16" s="176"/>
      <c r="Q16" s="175"/>
      <c r="R16" s="176"/>
      <c r="S16" s="175"/>
      <c r="T16" s="176"/>
      <c r="U16" s="179"/>
      <c r="V16" s="140"/>
      <c r="W16" s="142"/>
      <c r="X16" s="132"/>
      <c r="Y16" s="109"/>
      <c r="AB16" s="121"/>
      <c r="AC16" s="121"/>
    </row>
    <row r="17" spans="1:29" s="110" customFormat="1" ht="36" hidden="1" customHeight="1" x14ac:dyDescent="0.2">
      <c r="A17" s="177"/>
      <c r="B17" s="177"/>
      <c r="C17" s="177" t="s">
        <v>11</v>
      </c>
      <c r="D17" s="177" t="s">
        <v>82</v>
      </c>
      <c r="E17" s="177"/>
      <c r="F17" s="177"/>
      <c r="G17" s="175">
        <v>0</v>
      </c>
      <c r="H17" s="176">
        <v>0</v>
      </c>
      <c r="I17" s="175">
        <v>0</v>
      </c>
      <c r="J17" s="176">
        <v>0</v>
      </c>
      <c r="K17" s="175">
        <v>0</v>
      </c>
      <c r="L17" s="176">
        <v>0</v>
      </c>
      <c r="M17" s="175">
        <v>0</v>
      </c>
      <c r="N17" s="176">
        <v>0</v>
      </c>
      <c r="O17" s="175">
        <v>0</v>
      </c>
      <c r="P17" s="176">
        <v>0</v>
      </c>
      <c r="Q17" s="175">
        <v>0</v>
      </c>
      <c r="R17" s="176">
        <v>0</v>
      </c>
      <c r="S17" s="175">
        <v>0</v>
      </c>
      <c r="T17" s="176">
        <v>0</v>
      </c>
      <c r="U17" s="179"/>
      <c r="V17" s="140"/>
      <c r="W17" s="142"/>
      <c r="X17" s="132"/>
      <c r="Y17" s="109"/>
      <c r="AB17" s="121"/>
      <c r="AC17" s="121"/>
    </row>
    <row r="18" spans="1:29" s="110" customFormat="1" ht="36" customHeight="1" x14ac:dyDescent="0.2">
      <c r="A18" s="177"/>
      <c r="B18" s="177"/>
      <c r="C18" s="177" t="s">
        <v>11</v>
      </c>
      <c r="D18" s="177" t="s">
        <v>83</v>
      </c>
      <c r="E18" s="177"/>
      <c r="F18" s="177"/>
      <c r="G18" s="46">
        <f>[3]Table!D52</f>
        <v>19629.964194380002</v>
      </c>
      <c r="H18" s="44">
        <f>[3]Table!Q52</f>
        <v>18806.400219579999</v>
      </c>
      <c r="I18" s="46">
        <f>[3]Table!E52</f>
        <v>55797.443365910003</v>
      </c>
      <c r="J18" s="44">
        <f>[3]Table!R52</f>
        <v>56781.265011540003</v>
      </c>
      <c r="K18" s="46">
        <f>[3]Table!G52</f>
        <v>50467.069543919999</v>
      </c>
      <c r="L18" s="44">
        <f>[3]Table!T52</f>
        <v>46526.595367870003</v>
      </c>
      <c r="M18" s="46">
        <f>[3]Table!L52</f>
        <v>4382.4299168300004</v>
      </c>
      <c r="N18" s="44">
        <f>[3]Table!Y52</f>
        <v>4701.8948679300001</v>
      </c>
      <c r="O18" s="46">
        <f>[3]Table!M52</f>
        <v>12176.905267149999</v>
      </c>
      <c r="P18" s="44">
        <f>[3]Table!Z52</f>
        <v>11267.558943219999</v>
      </c>
      <c r="Q18" s="46">
        <f>[3]Table!N52</f>
        <v>3684.3136823499999</v>
      </c>
      <c r="R18" s="44">
        <f>[3]Table!AA52</f>
        <v>3459.3328607100002</v>
      </c>
      <c r="S18" s="46">
        <f>G18+I18+K18+M18+O18+Q18</f>
        <v>146138.12597054002</v>
      </c>
      <c r="T18" s="44">
        <f>H18+J18+L18+N18+P18+R18</f>
        <v>141543.04727085002</v>
      </c>
      <c r="U18" s="138"/>
      <c r="V18" s="140"/>
      <c r="W18" s="142"/>
      <c r="X18" s="132"/>
      <c r="Y18" s="111"/>
      <c r="AB18" s="121"/>
      <c r="AC18" s="121"/>
    </row>
    <row r="19" spans="1:29" s="110" customFormat="1" ht="36" customHeight="1" x14ac:dyDescent="0.2">
      <c r="A19" s="177"/>
      <c r="B19" s="177"/>
      <c r="C19" s="177" t="s">
        <v>12</v>
      </c>
      <c r="D19" s="177" t="s">
        <v>84</v>
      </c>
      <c r="E19" s="177"/>
      <c r="F19" s="177"/>
      <c r="G19" s="46">
        <f>[3]Table!D53</f>
        <v>163.68434822</v>
      </c>
      <c r="H19" s="44">
        <f>[3]Table!Q53</f>
        <v>58.648809550000003</v>
      </c>
      <c r="I19" s="46">
        <f>[3]Table!E53</f>
        <v>799.92161556999997</v>
      </c>
      <c r="J19" s="44">
        <f>[3]Table!R53</f>
        <v>339.87383046000002</v>
      </c>
      <c r="K19" s="46">
        <f>[3]Table!G53</f>
        <v>2243.7875230999998</v>
      </c>
      <c r="L19" s="44">
        <f>[3]Table!T53</f>
        <v>1519.2562717200001</v>
      </c>
      <c r="M19" s="46">
        <f>[3]Table!L53</f>
        <v>34.807991659999999</v>
      </c>
      <c r="N19" s="44">
        <f>[3]Table!Y53</f>
        <v>62.955487300000001</v>
      </c>
      <c r="O19" s="46">
        <f>[3]Table!M53</f>
        <v>542.79163466</v>
      </c>
      <c r="P19" s="44">
        <f>[3]Table!Z53</f>
        <v>531.10724210000001</v>
      </c>
      <c r="Q19" s="46">
        <f>[3]Table!N53</f>
        <v>8.1013573399999999</v>
      </c>
      <c r="R19" s="44">
        <f>[3]Table!AA53</f>
        <v>38.749829560000002</v>
      </c>
      <c r="S19" s="46">
        <f>G19+I19+K19+M19+O19+Q19</f>
        <v>3793.0944705499996</v>
      </c>
      <c r="T19" s="44">
        <f>H19+J19+L19+N19+P19+R19</f>
        <v>2550.5914706899998</v>
      </c>
      <c r="U19" s="138"/>
      <c r="V19" s="140"/>
      <c r="W19" s="142"/>
      <c r="X19" s="132"/>
      <c r="Y19" s="111"/>
      <c r="AB19" s="121"/>
      <c r="AC19" s="121"/>
    </row>
    <row r="20" spans="1:29" s="110" customFormat="1" ht="36" customHeight="1" x14ac:dyDescent="0.2">
      <c r="A20" s="180"/>
      <c r="B20" s="177"/>
      <c r="C20" s="177" t="s">
        <v>85</v>
      </c>
      <c r="D20" s="177"/>
      <c r="E20" s="177"/>
      <c r="F20" s="177"/>
      <c r="G20" s="181">
        <f t="shared" ref="G20:T20" si="2">G18+G19</f>
        <v>19793.6485426</v>
      </c>
      <c r="H20" s="182">
        <f t="shared" si="2"/>
        <v>18865.049029129998</v>
      </c>
      <c r="I20" s="181">
        <f t="shared" si="2"/>
        <v>56597.364981480001</v>
      </c>
      <c r="J20" s="182">
        <f t="shared" si="2"/>
        <v>57121.138842</v>
      </c>
      <c r="K20" s="181">
        <f t="shared" si="2"/>
        <v>52710.857067019999</v>
      </c>
      <c r="L20" s="182">
        <f t="shared" si="2"/>
        <v>48045.851639590001</v>
      </c>
      <c r="M20" s="181">
        <f t="shared" si="2"/>
        <v>4417.2379084900003</v>
      </c>
      <c r="N20" s="182">
        <f t="shared" si="2"/>
        <v>4764.8503552299999</v>
      </c>
      <c r="O20" s="181">
        <f t="shared" si="2"/>
        <v>12719.696901809999</v>
      </c>
      <c r="P20" s="182">
        <f t="shared" si="2"/>
        <v>11798.66618532</v>
      </c>
      <c r="Q20" s="181">
        <f t="shared" si="2"/>
        <v>3692.41503969</v>
      </c>
      <c r="R20" s="182">
        <f t="shared" si="2"/>
        <v>3498.0826902700001</v>
      </c>
      <c r="S20" s="181">
        <f t="shared" si="2"/>
        <v>149931.22044109</v>
      </c>
      <c r="T20" s="182">
        <f t="shared" si="2"/>
        <v>144093.63874154002</v>
      </c>
      <c r="U20" s="138"/>
      <c r="V20" s="140"/>
      <c r="W20" s="142"/>
      <c r="X20" s="132"/>
      <c r="Y20" s="111"/>
      <c r="AB20" s="121"/>
      <c r="AC20" s="121"/>
    </row>
    <row r="21" spans="1:29" s="110" customFormat="1" ht="36" customHeight="1" x14ac:dyDescent="0.2">
      <c r="A21" s="183"/>
      <c r="B21" s="177" t="s">
        <v>86</v>
      </c>
      <c r="C21" s="178" t="s">
        <v>87</v>
      </c>
      <c r="D21" s="178"/>
      <c r="E21" s="178"/>
      <c r="F21" s="178"/>
      <c r="G21" s="46">
        <f>[3]Table!D54</f>
        <v>3395.7708098899998</v>
      </c>
      <c r="H21" s="44">
        <f>[3]Table!Q54</f>
        <v>5546.13863821</v>
      </c>
      <c r="I21" s="46">
        <f>[3]Table!E54</f>
        <v>1184.67035317</v>
      </c>
      <c r="J21" s="44">
        <f>[3]Table!R54</f>
        <v>1340.82576894</v>
      </c>
      <c r="K21" s="46">
        <f>[3]Table!G54</f>
        <v>30.80474972</v>
      </c>
      <c r="L21" s="44">
        <f>[3]Table!T54</f>
        <v>30.766529739999999</v>
      </c>
      <c r="M21" s="46">
        <f>[3]Table!L54</f>
        <v>22.09979577</v>
      </c>
      <c r="N21" s="44">
        <f>[3]Table!Y54</f>
        <v>5.3295414499999998</v>
      </c>
      <c r="O21" s="46">
        <f>[3]Table!M54</f>
        <v>5.1969380000000003E-2</v>
      </c>
      <c r="P21" s="44">
        <f>[3]Table!Z54</f>
        <v>-0.38388991</v>
      </c>
      <c r="Q21" s="46">
        <f>[3]Table!N54</f>
        <v>471.20852832000003</v>
      </c>
      <c r="R21" s="44">
        <f>[3]Table!AA54</f>
        <v>330.68963384</v>
      </c>
      <c r="S21" s="46">
        <f>G21+I21+K21+M21+O21+Q21</f>
        <v>5104.6062062499996</v>
      </c>
      <c r="T21" s="44">
        <f>H21+J21+L21+N21+P21+R21</f>
        <v>7253.3662222699995</v>
      </c>
      <c r="U21" s="138"/>
      <c r="V21" s="140"/>
      <c r="W21" s="142"/>
      <c r="X21" s="132"/>
      <c r="Y21" s="109"/>
      <c r="AB21" s="121"/>
      <c r="AC21" s="121"/>
    </row>
    <row r="22" spans="1:29" s="110" customFormat="1" ht="36" customHeight="1" x14ac:dyDescent="0.2">
      <c r="A22" s="183"/>
      <c r="B22" s="177" t="s">
        <v>88</v>
      </c>
      <c r="C22" s="177" t="s">
        <v>89</v>
      </c>
      <c r="D22" s="177"/>
      <c r="E22" s="177"/>
      <c r="F22" s="177"/>
      <c r="G22" s="46">
        <f>[3]Table!D55</f>
        <v>487.39976272000001</v>
      </c>
      <c r="H22" s="44">
        <f>[3]Table!Q55</f>
        <v>461.51947416000002</v>
      </c>
      <c r="I22" s="46">
        <f>[3]Table!E55</f>
        <v>1936.56181737</v>
      </c>
      <c r="J22" s="44">
        <f>[3]Table!R55</f>
        <v>1876.4304080700001</v>
      </c>
      <c r="K22" s="46">
        <f>[3]Table!G55</f>
        <v>1417.8886851899999</v>
      </c>
      <c r="L22" s="44">
        <f>[3]Table!T55</f>
        <v>1537.3989597699999</v>
      </c>
      <c r="M22" s="46">
        <f>[3]Table!L55</f>
        <v>229.37050819999999</v>
      </c>
      <c r="N22" s="44">
        <f>[3]Table!Y55</f>
        <v>353.50094954000002</v>
      </c>
      <c r="O22" s="46">
        <f>[3]Table!M55</f>
        <v>238.51436229999999</v>
      </c>
      <c r="P22" s="44">
        <f>[3]Table!Z55</f>
        <v>316.86598524999999</v>
      </c>
      <c r="Q22" s="46">
        <f>[3]Table!N55</f>
        <v>92.37452931</v>
      </c>
      <c r="R22" s="44">
        <f>[3]Table!AA55</f>
        <v>89.130139130000003</v>
      </c>
      <c r="S22" s="46">
        <f>G22+I22+K22+M22+O22+Q22</f>
        <v>4402.1096650899999</v>
      </c>
      <c r="T22" s="44">
        <f>H22+J22+L22+N22+P22+R22</f>
        <v>4634.8459159200011</v>
      </c>
      <c r="U22" s="138"/>
      <c r="V22" s="140"/>
      <c r="W22" s="142"/>
      <c r="X22" s="132"/>
      <c r="Y22" s="107"/>
      <c r="AB22" s="121"/>
      <c r="AC22" s="121"/>
    </row>
    <row r="23" spans="1:29" s="110" customFormat="1" ht="36" customHeight="1" x14ac:dyDescent="0.2">
      <c r="A23" s="183"/>
      <c r="B23" s="177" t="s">
        <v>85</v>
      </c>
      <c r="C23" s="177"/>
      <c r="D23" s="177"/>
      <c r="E23" s="177"/>
      <c r="F23" s="177"/>
      <c r="G23" s="181">
        <f t="shared" ref="G23:T23" si="3">G12+G13+G15+G20+G21+G22</f>
        <v>24071.50298944</v>
      </c>
      <c r="H23" s="182">
        <f t="shared" si="3"/>
        <v>25233.104234719995</v>
      </c>
      <c r="I23" s="181">
        <f t="shared" si="3"/>
        <v>62545.229493399995</v>
      </c>
      <c r="J23" s="182">
        <f t="shared" si="3"/>
        <v>63010.147509330003</v>
      </c>
      <c r="K23" s="181">
        <f t="shared" si="3"/>
        <v>107883.13432712</v>
      </c>
      <c r="L23" s="182">
        <f t="shared" si="3"/>
        <v>103460.68117202999</v>
      </c>
      <c r="M23" s="181">
        <f t="shared" si="3"/>
        <v>6355.7143316800002</v>
      </c>
      <c r="N23" s="182">
        <f t="shared" si="3"/>
        <v>6789.8435731999998</v>
      </c>
      <c r="O23" s="181">
        <f t="shared" si="3"/>
        <v>13507.602360159999</v>
      </c>
      <c r="P23" s="182">
        <f t="shared" si="3"/>
        <v>12530.124850290002</v>
      </c>
      <c r="Q23" s="181">
        <f t="shared" si="3"/>
        <v>4441.68221765</v>
      </c>
      <c r="R23" s="182">
        <f t="shared" si="3"/>
        <v>4069.1613606200003</v>
      </c>
      <c r="S23" s="181">
        <f t="shared" si="3"/>
        <v>218804.86571945</v>
      </c>
      <c r="T23" s="182">
        <f t="shared" si="3"/>
        <v>215093.06270019003</v>
      </c>
      <c r="U23" s="138"/>
      <c r="V23" s="140"/>
      <c r="W23" s="142"/>
      <c r="X23" s="132"/>
      <c r="Y23" s="107"/>
      <c r="AB23" s="121"/>
      <c r="AC23" s="121"/>
    </row>
    <row r="24" spans="1:29" s="113" customFormat="1" ht="36" customHeight="1" x14ac:dyDescent="0.25">
      <c r="A24" s="173" t="s">
        <v>90</v>
      </c>
      <c r="B24" s="173" t="s">
        <v>91</v>
      </c>
      <c r="C24" s="173"/>
      <c r="D24" s="173"/>
      <c r="E24" s="173"/>
      <c r="F24" s="173"/>
      <c r="G24" s="46">
        <f>[3]Table!D56</f>
        <v>1162.7125643500001</v>
      </c>
      <c r="H24" s="44">
        <f>[3]Table!Q56</f>
        <v>846.07281386</v>
      </c>
      <c r="I24" s="46">
        <f>[3]Table!E56</f>
        <v>83.130135920000001</v>
      </c>
      <c r="J24" s="44">
        <f>[3]Table!R56</f>
        <v>75.124487979999998</v>
      </c>
      <c r="K24" s="46">
        <f>[3]Table!G56</f>
        <v>4653.50409451</v>
      </c>
      <c r="L24" s="44">
        <f>[3]Table!T56</f>
        <v>4752.5767314499999</v>
      </c>
      <c r="M24" s="46">
        <f>[3]Table!L56</f>
        <v>0</v>
      </c>
      <c r="N24" s="44">
        <f>[3]Table!Y56</f>
        <v>0</v>
      </c>
      <c r="O24" s="46">
        <f>[3]Table!M56</f>
        <v>3392.7796603800002</v>
      </c>
      <c r="P24" s="44">
        <f>[3]Table!Z56</f>
        <v>3488.47608481</v>
      </c>
      <c r="Q24" s="46">
        <f>[3]Table!N56</f>
        <v>0.57962504000000004</v>
      </c>
      <c r="R24" s="44">
        <f>[3]Table!AA56</f>
        <v>0.64887143000000003</v>
      </c>
      <c r="S24" s="46">
        <f t="shared" ref="S24:T27" si="4">G24+I24+K24+M24+O24+Q24</f>
        <v>9292.7060801999996</v>
      </c>
      <c r="T24" s="44">
        <f t="shared" si="4"/>
        <v>9162.8989895300001</v>
      </c>
      <c r="U24" s="184"/>
      <c r="V24" s="140"/>
      <c r="W24" s="142"/>
      <c r="X24" s="132"/>
      <c r="Y24" s="112"/>
      <c r="AB24" s="121"/>
      <c r="AC24" s="121"/>
    </row>
    <row r="25" spans="1:29" s="113" customFormat="1" ht="36" customHeight="1" x14ac:dyDescent="0.25">
      <c r="A25" s="173" t="s">
        <v>92</v>
      </c>
      <c r="B25" s="173" t="s">
        <v>93</v>
      </c>
      <c r="C25" s="173"/>
      <c r="D25" s="173"/>
      <c r="E25" s="173"/>
      <c r="F25" s="173"/>
      <c r="G25" s="46">
        <f>[3]Table!D57</f>
        <v>1513.2167344100001</v>
      </c>
      <c r="H25" s="44">
        <f>[3]Table!Q57</f>
        <v>1488.6335820100001</v>
      </c>
      <c r="I25" s="46">
        <f>[3]Table!E57</f>
        <v>2097.0603331500001</v>
      </c>
      <c r="J25" s="44">
        <f>[3]Table!R57</f>
        <v>2030.9887355999999</v>
      </c>
      <c r="K25" s="46">
        <f>[3]Table!G57</f>
        <v>19.460777180000001</v>
      </c>
      <c r="L25" s="44">
        <f>[3]Table!T57</f>
        <v>19.208029509999999</v>
      </c>
      <c r="M25" s="46">
        <f>[3]Table!L57</f>
        <v>120.62296069</v>
      </c>
      <c r="N25" s="44">
        <f>[3]Table!Y57</f>
        <v>102.87102957</v>
      </c>
      <c r="O25" s="46">
        <f>[3]Table!M57</f>
        <v>562.85728710000001</v>
      </c>
      <c r="P25" s="44">
        <f>[3]Table!Z57</f>
        <v>522.00667119000002</v>
      </c>
      <c r="Q25" s="46">
        <f>[3]Table!N57</f>
        <v>133.04974139000001</v>
      </c>
      <c r="R25" s="44">
        <f>[3]Table!AA57</f>
        <v>163.77770244999999</v>
      </c>
      <c r="S25" s="46">
        <f t="shared" si="4"/>
        <v>4446.2678339200011</v>
      </c>
      <c r="T25" s="44">
        <f t="shared" si="4"/>
        <v>4327.48575033</v>
      </c>
      <c r="U25" s="184"/>
      <c r="V25" s="140"/>
      <c r="W25" s="142"/>
      <c r="X25" s="132"/>
      <c r="Y25" s="112"/>
      <c r="AB25" s="121"/>
      <c r="AC25" s="121"/>
    </row>
    <row r="26" spans="1:29" s="113" customFormat="1" ht="36" customHeight="1" x14ac:dyDescent="0.25">
      <c r="A26" s="173" t="s">
        <v>94</v>
      </c>
      <c r="B26" s="173" t="s">
        <v>111</v>
      </c>
      <c r="C26" s="173"/>
      <c r="D26" s="173"/>
      <c r="E26" s="173"/>
      <c r="F26" s="173"/>
      <c r="G26" s="46">
        <f>[3]Table!D67</f>
        <v>0</v>
      </c>
      <c r="H26" s="44">
        <f>[3]Table!Q67</f>
        <v>0</v>
      </c>
      <c r="I26" s="46">
        <f>[3]Table!E67</f>
        <v>0</v>
      </c>
      <c r="J26" s="44">
        <f>[3]Table!R67</f>
        <v>0</v>
      </c>
      <c r="K26" s="46">
        <f>[3]Table!G67</f>
        <v>53.50093373</v>
      </c>
      <c r="L26" s="44">
        <f>[3]Table!T67</f>
        <v>0</v>
      </c>
      <c r="M26" s="46">
        <f>[3]Table!L67</f>
        <v>0</v>
      </c>
      <c r="N26" s="44">
        <f>[3]Table!Y67</f>
        <v>0</v>
      </c>
      <c r="O26" s="46">
        <f>[3]Table!M67</f>
        <v>0</v>
      </c>
      <c r="P26" s="44">
        <f>[3]Table!Z67</f>
        <v>6946.5200424900004</v>
      </c>
      <c r="Q26" s="46">
        <f>[3]Table!N67</f>
        <v>0</v>
      </c>
      <c r="R26" s="44">
        <f>[3]Table!AA67</f>
        <v>0</v>
      </c>
      <c r="S26" s="46">
        <f t="shared" si="4"/>
        <v>53.50093373</v>
      </c>
      <c r="T26" s="44">
        <f t="shared" si="4"/>
        <v>6946.5200424900004</v>
      </c>
      <c r="U26" s="184"/>
      <c r="V26" s="140"/>
      <c r="W26" s="142"/>
      <c r="X26" s="132"/>
      <c r="Y26" s="112"/>
      <c r="AB26" s="121"/>
      <c r="AC26" s="121"/>
    </row>
    <row r="27" spans="1:29" s="108" customFormat="1" ht="36" customHeight="1" x14ac:dyDescent="0.25">
      <c r="A27" s="173" t="s">
        <v>112</v>
      </c>
      <c r="B27" s="173" t="s">
        <v>95</v>
      </c>
      <c r="C27" s="173"/>
      <c r="D27" s="173"/>
      <c r="E27" s="173"/>
      <c r="F27" s="173"/>
      <c r="G27" s="181">
        <f>[3]Table!D58+[3]Table!D61+[3]Table!D62+[3]Table!D65+[3]Table!D66</f>
        <v>6542.2810911500001</v>
      </c>
      <c r="H27" s="182">
        <f>[3]Table!Q58+[3]Table!Q61+[3]Table!Q62+[3]Table!Q65+[3]Table!Q66</f>
        <v>5907.1363391200011</v>
      </c>
      <c r="I27" s="181">
        <f>[3]Table!E58+[3]Table!E61+[3]Table!E62+[3]Table!E65+[3]Table!E66</f>
        <v>10307.942922949998</v>
      </c>
      <c r="J27" s="182">
        <f>[3]Table!R58+[3]Table!R61+[3]Table!R62+[3]Table!R65+[3]Table!R66</f>
        <v>8692.9776104800003</v>
      </c>
      <c r="K27" s="181">
        <f>[3]Table!G58+[3]Table!G61+[3]Table!G62+[3]Table!G65+[3]Table!G66</f>
        <v>8741.2556987500011</v>
      </c>
      <c r="L27" s="182">
        <f>[3]Table!T58+[3]Table!T61+[3]Table!T62+[3]Table!T65+[3]Table!T66</f>
        <v>8374.4723440899998</v>
      </c>
      <c r="M27" s="181">
        <f>[3]Table!L58+[3]Table!L61+[3]Table!L62+[3]Table!L65+[3]Table!L66</f>
        <v>1579.3078518399998</v>
      </c>
      <c r="N27" s="182">
        <f>[3]Table!Y58+[3]Table!Y61+[3]Table!Y62+[3]Table!Y65+[3]Table!Y66</f>
        <v>1493.7458979800001</v>
      </c>
      <c r="O27" s="181">
        <f>[3]Table!M58+[3]Table!M61+[3]Table!M62+[3]Table!M65+[3]Table!M66</f>
        <v>3071.5457819100002</v>
      </c>
      <c r="P27" s="182">
        <f>[3]Table!Z58+[3]Table!Z61+[3]Table!Z62+[3]Table!Z65+[3]Table!Z66</f>
        <v>3101.37640397</v>
      </c>
      <c r="Q27" s="181">
        <f>[3]Table!N58+[3]Table!N61+[3]Table!N62+[3]Table!N65+[3]Table!N66</f>
        <v>1816.3938962099999</v>
      </c>
      <c r="R27" s="182">
        <f>[3]Table!AA58+[3]Table!AA61+[3]Table!AA62+[3]Table!AA65+[3]Table!AA66</f>
        <v>1806.9336086600001</v>
      </c>
      <c r="S27" s="46">
        <f t="shared" si="4"/>
        <v>32058.72724281</v>
      </c>
      <c r="T27" s="44">
        <f t="shared" si="4"/>
        <v>29376.642204300002</v>
      </c>
      <c r="U27" s="184"/>
      <c r="V27" s="140"/>
      <c r="W27" s="142"/>
      <c r="X27" s="132"/>
      <c r="Y27" s="112"/>
      <c r="AB27" s="121"/>
      <c r="AC27" s="121"/>
    </row>
    <row r="28" spans="1:29" s="118" customFormat="1" ht="36" customHeight="1" thickBot="1" x14ac:dyDescent="0.3">
      <c r="A28" s="185" t="s">
        <v>96</v>
      </c>
      <c r="B28" s="114"/>
      <c r="C28" s="114"/>
      <c r="D28" s="114"/>
      <c r="E28" s="185"/>
      <c r="F28" s="114"/>
      <c r="G28" s="115">
        <f t="shared" ref="G28:T28" si="5">G10+G23+G24+G25+G26+G27</f>
        <v>33435.44599303</v>
      </c>
      <c r="H28" s="116">
        <f t="shared" si="5"/>
        <v>33630.560343599995</v>
      </c>
      <c r="I28" s="115">
        <f t="shared" si="5"/>
        <v>77229.897732109996</v>
      </c>
      <c r="J28" s="116">
        <f t="shared" si="5"/>
        <v>76090.760145260007</v>
      </c>
      <c r="K28" s="115">
        <f t="shared" si="5"/>
        <v>121563.66045696</v>
      </c>
      <c r="L28" s="116">
        <f t="shared" si="5"/>
        <v>116828.35570656999</v>
      </c>
      <c r="M28" s="115">
        <f t="shared" si="5"/>
        <v>9025.5330733900009</v>
      </c>
      <c r="N28" s="116">
        <f t="shared" si="5"/>
        <v>9365.2889594799999</v>
      </c>
      <c r="O28" s="115">
        <f t="shared" si="5"/>
        <v>20821.57939671</v>
      </c>
      <c r="P28" s="116">
        <f t="shared" si="5"/>
        <v>26900.49670444</v>
      </c>
      <c r="Q28" s="115">
        <f t="shared" si="5"/>
        <v>6405.7062951500002</v>
      </c>
      <c r="R28" s="116">
        <f t="shared" si="5"/>
        <v>6052.2479113600002</v>
      </c>
      <c r="S28" s="115">
        <f t="shared" si="5"/>
        <v>268481.82294734998</v>
      </c>
      <c r="T28" s="116">
        <f t="shared" si="5"/>
        <v>268867.70977071003</v>
      </c>
      <c r="U28" s="138"/>
      <c r="V28" s="140"/>
      <c r="W28" s="142"/>
      <c r="X28" s="132"/>
      <c r="Y28" s="117"/>
      <c r="AA28" s="119"/>
      <c r="AB28" s="121"/>
      <c r="AC28" s="121"/>
    </row>
    <row r="29" spans="1:29" s="118" customFormat="1" ht="21.75" customHeight="1" thickTop="1" x14ac:dyDescent="0.2">
      <c r="A29" s="39"/>
      <c r="B29" s="186"/>
      <c r="C29" s="186"/>
      <c r="D29" s="186"/>
      <c r="E29" s="187"/>
      <c r="F29" s="187"/>
      <c r="G29" s="188"/>
      <c r="H29" s="189"/>
      <c r="I29" s="188"/>
      <c r="J29" s="189"/>
      <c r="K29" s="188"/>
      <c r="L29" s="189"/>
      <c r="M29" s="189"/>
      <c r="N29" s="189"/>
      <c r="O29" s="188"/>
      <c r="P29" s="189"/>
      <c r="Q29" s="189"/>
      <c r="R29" s="189"/>
      <c r="S29" s="188"/>
      <c r="T29" s="138"/>
      <c r="U29" s="138"/>
      <c r="V29" s="140"/>
      <c r="W29" s="142"/>
      <c r="X29" s="132"/>
      <c r="Y29" s="117"/>
      <c r="AA29" s="119"/>
    </row>
    <row r="30" spans="1:29" s="99" customFormat="1" ht="18" customHeight="1" x14ac:dyDescent="0.2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9"/>
      <c r="U30" s="139"/>
      <c r="V30" s="140" t="str">
        <f>A33</f>
        <v>30.06.2016 vs. 31.12.2015</v>
      </c>
      <c r="W30" s="141" t="str">
        <f>A32</f>
        <v>Segment balance sheet (Liabilities)</v>
      </c>
      <c r="X30" s="133" t="s">
        <v>8</v>
      </c>
      <c r="Y30" s="100"/>
    </row>
    <row r="31" spans="1:29" s="99" customFormat="1" ht="15" customHeight="1" x14ac:dyDescent="0.2">
      <c r="A31" s="138" t="s">
        <v>8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9"/>
      <c r="U31" s="139"/>
      <c r="V31" s="140"/>
      <c r="W31" s="142"/>
      <c r="X31" s="132"/>
      <c r="Y31" s="100"/>
    </row>
    <row r="32" spans="1:29" s="101" customFormat="1" ht="27.75" customHeight="1" x14ac:dyDescent="0.35">
      <c r="A32" s="143" t="s">
        <v>97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39"/>
      <c r="U32" s="139"/>
      <c r="V32" s="140"/>
      <c r="W32" s="142"/>
      <c r="X32" s="132"/>
      <c r="Y32" s="100"/>
    </row>
    <row r="33" spans="1:25" s="102" customFormat="1" ht="27.75" customHeight="1" thickBot="1" x14ac:dyDescent="0.4">
      <c r="A33" s="145" t="str">
        <f>A4</f>
        <v>30.06.2016 vs. 31.12.2015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7"/>
      <c r="T33" s="139"/>
      <c r="U33" s="139"/>
      <c r="V33" s="140"/>
      <c r="W33" s="142"/>
      <c r="X33" s="132"/>
      <c r="Y33" s="100"/>
    </row>
    <row r="34" spans="1:25" s="99" customFormat="1" ht="18.75" customHeight="1" x14ac:dyDescent="0.2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9"/>
      <c r="U34" s="139"/>
      <c r="V34" s="140"/>
      <c r="W34" s="142"/>
      <c r="X34" s="132"/>
      <c r="Y34" s="100"/>
    </row>
    <row r="35" spans="1:25" s="99" customFormat="1" ht="30" customHeight="1" x14ac:dyDescent="0.2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9"/>
      <c r="U35" s="139"/>
      <c r="V35" s="140"/>
      <c r="W35" s="142"/>
      <c r="X35" s="132"/>
      <c r="Y35" s="100"/>
    </row>
    <row r="36" spans="1:25" s="103" customFormat="1" ht="30" customHeight="1" thickBot="1" x14ac:dyDescent="0.45">
      <c r="A36" s="148" t="s">
        <v>9</v>
      </c>
      <c r="B36" s="149"/>
      <c r="C36" s="149"/>
      <c r="D36" s="149"/>
      <c r="E36" s="149"/>
      <c r="F36" s="150"/>
      <c r="G36" s="151" t="s">
        <v>4</v>
      </c>
      <c r="H36" s="151"/>
      <c r="I36" s="151"/>
      <c r="J36" s="151"/>
      <c r="K36" s="152" t="s">
        <v>48</v>
      </c>
      <c r="L36" s="152"/>
      <c r="M36" s="152"/>
      <c r="N36" s="152"/>
      <c r="O36" s="152"/>
      <c r="P36" s="152"/>
      <c r="Q36" s="153" t="s">
        <v>5</v>
      </c>
      <c r="R36" s="153"/>
      <c r="S36" s="154" t="s">
        <v>49</v>
      </c>
      <c r="T36" s="154"/>
      <c r="U36" s="155"/>
      <c r="V36" s="140"/>
      <c r="W36" s="142"/>
      <c r="X36" s="132"/>
      <c r="Y36" s="100"/>
    </row>
    <row r="37" spans="1:25" s="105" customFormat="1" ht="61.5" customHeight="1" x14ac:dyDescent="0.25">
      <c r="A37" s="156"/>
      <c r="B37" s="157"/>
      <c r="C37" s="157"/>
      <c r="D37" s="157"/>
      <c r="E37" s="158"/>
      <c r="F37" s="158"/>
      <c r="G37" s="160" t="s">
        <v>50</v>
      </c>
      <c r="H37" s="160"/>
      <c r="I37" s="160" t="s">
        <v>51</v>
      </c>
      <c r="J37" s="160"/>
      <c r="K37" s="161" t="s">
        <v>52</v>
      </c>
      <c r="L37" s="161"/>
      <c r="M37" s="161" t="s">
        <v>53</v>
      </c>
      <c r="N37" s="161"/>
      <c r="O37" s="161" t="s">
        <v>54</v>
      </c>
      <c r="P37" s="161"/>
      <c r="Q37" s="162"/>
      <c r="R37" s="162"/>
      <c r="S37" s="163"/>
      <c r="T37" s="139"/>
      <c r="U37" s="139"/>
      <c r="V37" s="140"/>
      <c r="W37" s="142"/>
      <c r="X37" s="132"/>
      <c r="Y37" s="100"/>
    </row>
    <row r="38" spans="1:25" s="105" customFormat="1" ht="18.75" x14ac:dyDescent="0.3">
      <c r="A38" s="164"/>
      <c r="B38" s="165"/>
      <c r="C38" s="165"/>
      <c r="D38" s="165"/>
      <c r="E38" s="166"/>
      <c r="F38" s="167"/>
      <c r="G38" s="190" t="str">
        <f>G9</f>
        <v>30.06.2016</v>
      </c>
      <c r="H38" s="191" t="s">
        <v>110</v>
      </c>
      <c r="I38" s="192" t="str">
        <f t="shared" ref="I38" si="6">G38</f>
        <v>30.06.2016</v>
      </c>
      <c r="J38" s="193" t="str">
        <f>H38</f>
        <v>31.12.2015</v>
      </c>
      <c r="K38" s="192" t="str">
        <f>I38</f>
        <v>30.06.2016</v>
      </c>
      <c r="L38" s="193" t="str">
        <f>J38</f>
        <v>31.12.2015</v>
      </c>
      <c r="M38" s="192" t="str">
        <f>G38</f>
        <v>30.06.2016</v>
      </c>
      <c r="N38" s="193" t="str">
        <f>H38</f>
        <v>31.12.2015</v>
      </c>
      <c r="O38" s="192" t="str">
        <f>G38</f>
        <v>30.06.2016</v>
      </c>
      <c r="P38" s="193" t="str">
        <f>H38</f>
        <v>31.12.2015</v>
      </c>
      <c r="Q38" s="192" t="str">
        <f>G38</f>
        <v>30.06.2016</v>
      </c>
      <c r="R38" s="193" t="str">
        <f>H38</f>
        <v>31.12.2015</v>
      </c>
      <c r="S38" s="192" t="str">
        <f>G38</f>
        <v>30.06.2016</v>
      </c>
      <c r="T38" s="193" t="str">
        <f>H38</f>
        <v>31.12.2015</v>
      </c>
      <c r="U38" s="172"/>
      <c r="V38" s="140"/>
      <c r="W38" s="142"/>
      <c r="X38" s="132"/>
      <c r="Y38" s="106"/>
    </row>
    <row r="39" spans="1:25" s="108" customFormat="1" ht="36" customHeight="1" x14ac:dyDescent="0.2">
      <c r="A39" s="173" t="s">
        <v>69</v>
      </c>
      <c r="B39" s="173" t="s">
        <v>98</v>
      </c>
      <c r="C39" s="173"/>
      <c r="D39" s="173"/>
      <c r="E39" s="173"/>
      <c r="F39" s="173"/>
      <c r="G39" s="46">
        <f>-[3]Table!D76</f>
        <v>966.66395434000003</v>
      </c>
      <c r="H39" s="44">
        <f>-[3]Table!Q76</f>
        <v>1143.2391662299999</v>
      </c>
      <c r="I39" s="46">
        <f>-[3]Table!E76</f>
        <v>3237.8178986299999</v>
      </c>
      <c r="J39" s="44">
        <f>-[3]Table!R76</f>
        <v>3221.4554485499998</v>
      </c>
      <c r="K39" s="46">
        <f>-[3]Table!G76</f>
        <v>0</v>
      </c>
      <c r="L39" s="44">
        <f>-[3]Table!T76</f>
        <v>0</v>
      </c>
      <c r="M39" s="46">
        <f>-[3]Table!L76</f>
        <v>0</v>
      </c>
      <c r="N39" s="44">
        <f>-[3]Table!Y76</f>
        <v>0</v>
      </c>
      <c r="O39" s="46">
        <f>-[3]Table!M76</f>
        <v>25.081110150000001</v>
      </c>
      <c r="P39" s="44">
        <f>-[3]Table!Z76</f>
        <v>25.081110150000001</v>
      </c>
      <c r="Q39" s="46">
        <f>-[3]Table!N76</f>
        <v>42.028867579999996</v>
      </c>
      <c r="R39" s="44">
        <f>-[3]Table!AA76</f>
        <v>26.081501889999998</v>
      </c>
      <c r="S39" s="46">
        <f>G39+I39+K39+M39+O39+Q39</f>
        <v>4271.5918307000002</v>
      </c>
      <c r="T39" s="44">
        <f>H39+J39+L39+N39+P39+R39</f>
        <v>4415.8572268200005</v>
      </c>
      <c r="U39" s="174"/>
      <c r="V39" s="140"/>
      <c r="W39" s="142"/>
      <c r="X39" s="132"/>
      <c r="Y39" s="107"/>
    </row>
    <row r="40" spans="1:25" s="108" customFormat="1" ht="36" customHeight="1" x14ac:dyDescent="0.2">
      <c r="A40" s="173" t="s">
        <v>71</v>
      </c>
      <c r="B40" s="173" t="s">
        <v>99</v>
      </c>
      <c r="C40" s="173"/>
      <c r="D40" s="173"/>
      <c r="E40" s="173"/>
      <c r="F40" s="173"/>
      <c r="G40" s="181"/>
      <c r="H40" s="182"/>
      <c r="I40" s="181"/>
      <c r="J40" s="182"/>
      <c r="K40" s="181"/>
      <c r="L40" s="182"/>
      <c r="M40" s="181"/>
      <c r="N40" s="182"/>
      <c r="O40" s="181"/>
      <c r="P40" s="182"/>
      <c r="Q40" s="181"/>
      <c r="R40" s="182"/>
      <c r="S40" s="181"/>
      <c r="T40" s="182"/>
      <c r="U40" s="174"/>
      <c r="V40" s="140"/>
      <c r="W40" s="142"/>
      <c r="X40" s="132"/>
      <c r="Y40" s="107"/>
    </row>
    <row r="41" spans="1:25" s="110" customFormat="1" ht="36" customHeight="1" x14ac:dyDescent="0.2">
      <c r="A41" s="177"/>
      <c r="B41" s="177" t="s">
        <v>73</v>
      </c>
      <c r="C41" s="177" t="s">
        <v>100</v>
      </c>
      <c r="D41" s="177"/>
      <c r="E41" s="177"/>
      <c r="F41" s="177"/>
      <c r="G41" s="46">
        <f>-[3]Table!D78</f>
        <v>22.003219569999999</v>
      </c>
      <c r="H41" s="44">
        <f>-[3]Table!Q78</f>
        <v>20.889494330000002</v>
      </c>
      <c r="I41" s="46">
        <f>-[3]Table!E78</f>
        <v>6255.7919603099999</v>
      </c>
      <c r="J41" s="44">
        <f>-[3]Table!R78</f>
        <v>6238.24691945</v>
      </c>
      <c r="K41" s="46">
        <f>-[3]Table!G78</f>
        <v>226.11096223999999</v>
      </c>
      <c r="L41" s="44">
        <f>-[3]Table!T78</f>
        <v>197.66806097</v>
      </c>
      <c r="M41" s="46">
        <f>-[3]Table!L78</f>
        <v>745.58133171999998</v>
      </c>
      <c r="N41" s="44">
        <f>-[3]Table!Y78</f>
        <v>494.59042778000003</v>
      </c>
      <c r="O41" s="46">
        <f>-[3]Table!M78</f>
        <v>1489.4370753000001</v>
      </c>
      <c r="P41" s="44">
        <f>-[3]Table!Z78</f>
        <v>1445.8125449300001</v>
      </c>
      <c r="Q41" s="46">
        <f>-[3]Table!N78</f>
        <v>470.80159144999999</v>
      </c>
      <c r="R41" s="44">
        <f>-[3]Table!AA78</f>
        <v>443.91415282999998</v>
      </c>
      <c r="S41" s="46">
        <f>G41+I41+K41+M41+O41+Q41</f>
        <v>9209.726140589999</v>
      </c>
      <c r="T41" s="44">
        <f>H41+J41+L41+N41+P41+R41</f>
        <v>8841.1216002900001</v>
      </c>
      <c r="U41" s="179"/>
      <c r="V41" s="140"/>
      <c r="W41" s="142"/>
      <c r="X41" s="132"/>
      <c r="Y41" s="109"/>
    </row>
    <row r="42" spans="1:25" s="110" customFormat="1" ht="36" customHeight="1" x14ac:dyDescent="0.2">
      <c r="A42" s="177"/>
      <c r="B42" s="177" t="s">
        <v>75</v>
      </c>
      <c r="C42" s="177" t="s">
        <v>101</v>
      </c>
      <c r="D42" s="177"/>
      <c r="E42" s="177"/>
      <c r="F42" s="177"/>
      <c r="G42" s="46">
        <f>-[3]Table!D79</f>
        <v>10712.845753809999</v>
      </c>
      <c r="H42" s="44">
        <f>-[3]Table!Q79</f>
        <v>12923.54785757</v>
      </c>
      <c r="I42" s="46">
        <f>-[3]Table!E79</f>
        <v>25.846804370000001</v>
      </c>
      <c r="J42" s="44">
        <f>-[3]Table!R79</f>
        <v>25.85022373</v>
      </c>
      <c r="K42" s="46">
        <f>-[3]Table!G79</f>
        <v>86965.713514360003</v>
      </c>
      <c r="L42" s="44">
        <f>-[3]Table!T79</f>
        <v>85867.132562879997</v>
      </c>
      <c r="M42" s="46">
        <f>-[3]Table!L79</f>
        <v>445.59245420000002</v>
      </c>
      <c r="N42" s="44">
        <f>-[3]Table!Y79</f>
        <v>428.67506053</v>
      </c>
      <c r="O42" s="46">
        <f>-[3]Table!M79</f>
        <v>8292.8172524399997</v>
      </c>
      <c r="P42" s="44">
        <f>-[3]Table!Z79</f>
        <v>8208.7215474200002</v>
      </c>
      <c r="Q42" s="46">
        <f>-[3]Table!N79</f>
        <v>1156.4903207899999</v>
      </c>
      <c r="R42" s="44">
        <f>-[3]Table!AA79</f>
        <v>1117.6596153600001</v>
      </c>
      <c r="S42" s="46">
        <f t="shared" ref="S42:T48" si="7">G42+I42+K42+M42+O42+Q42</f>
        <v>107599.30609997001</v>
      </c>
      <c r="T42" s="44">
        <f t="shared" si="7"/>
        <v>108571.58686749</v>
      </c>
      <c r="U42" s="179"/>
      <c r="V42" s="140"/>
      <c r="W42" s="142"/>
      <c r="X42" s="132"/>
      <c r="Y42" s="107"/>
    </row>
    <row r="43" spans="1:25" s="110" customFormat="1" ht="36" customHeight="1" x14ac:dyDescent="0.2">
      <c r="A43" s="177"/>
      <c r="B43" s="177" t="s">
        <v>78</v>
      </c>
      <c r="C43" s="177" t="s">
        <v>102</v>
      </c>
      <c r="D43" s="177"/>
      <c r="E43" s="177"/>
      <c r="F43" s="177"/>
      <c r="G43" s="46">
        <f>-[3]Table!D80</f>
        <v>7589.9496453100001</v>
      </c>
      <c r="H43" s="44">
        <f>-[3]Table!Q80</f>
        <v>7376.0630627199998</v>
      </c>
      <c r="I43" s="46">
        <f>-[3]Table!E80</f>
        <v>41643.900320250003</v>
      </c>
      <c r="J43" s="44">
        <f>-[3]Table!R80</f>
        <v>42060.216970180001</v>
      </c>
      <c r="K43" s="46">
        <f>-[3]Table!G80</f>
        <v>2779.1971534499999</v>
      </c>
      <c r="L43" s="44">
        <f>-[3]Table!T80</f>
        <v>2791.8180616200002</v>
      </c>
      <c r="M43" s="46">
        <f>-[3]Table!L80</f>
        <v>4122.2930832700004</v>
      </c>
      <c r="N43" s="44">
        <f>-[3]Table!Y80</f>
        <v>4079.9601223300001</v>
      </c>
      <c r="O43" s="46">
        <f>-[3]Table!M80</f>
        <v>2195.22420281</v>
      </c>
      <c r="P43" s="44">
        <f>-[3]Table!Z80</f>
        <v>2233.0691055799998</v>
      </c>
      <c r="Q43" s="46">
        <f>-[3]Table!N80</f>
        <v>1431.5836134599999</v>
      </c>
      <c r="R43" s="44">
        <f>-[3]Table!AA80</f>
        <v>1214.99893812</v>
      </c>
      <c r="S43" s="46">
        <f t="shared" si="7"/>
        <v>59762.148018550004</v>
      </c>
      <c r="T43" s="44">
        <f t="shared" si="7"/>
        <v>59756.126260549994</v>
      </c>
      <c r="U43" s="179"/>
      <c r="V43" s="140"/>
      <c r="W43" s="142"/>
      <c r="X43" s="132"/>
      <c r="Y43" s="109"/>
    </row>
    <row r="44" spans="1:25" s="110" customFormat="1" ht="36" customHeight="1" x14ac:dyDescent="0.2">
      <c r="A44" s="177"/>
      <c r="B44" s="177" t="s">
        <v>80</v>
      </c>
      <c r="C44" s="177" t="s">
        <v>103</v>
      </c>
      <c r="D44" s="177"/>
      <c r="E44" s="177"/>
      <c r="F44" s="177"/>
      <c r="G44" s="46">
        <f>-[3]Table!D81</f>
        <v>228.35429640999999</v>
      </c>
      <c r="H44" s="44">
        <f>-[3]Table!Q81</f>
        <v>228.72558936999999</v>
      </c>
      <c r="I44" s="46">
        <f>-[3]Table!E81</f>
        <v>48.37469025</v>
      </c>
      <c r="J44" s="44">
        <f>-[3]Table!R81</f>
        <v>25.977054809999998</v>
      </c>
      <c r="K44" s="46">
        <f>-[3]Table!G81</f>
        <v>18665.469420220001</v>
      </c>
      <c r="L44" s="44">
        <f>-[3]Table!T81</f>
        <v>16333.431464200001</v>
      </c>
      <c r="M44" s="46">
        <f>-[3]Table!L81</f>
        <v>95.850392119999995</v>
      </c>
      <c r="N44" s="44">
        <f>-[3]Table!Y81</f>
        <v>98.561458729999998</v>
      </c>
      <c r="O44" s="46">
        <f>-[3]Table!M81</f>
        <v>714.39353588999995</v>
      </c>
      <c r="P44" s="44">
        <f>-[3]Table!Z81</f>
        <v>538.23449774999995</v>
      </c>
      <c r="Q44" s="46">
        <f>-[3]Table!N81</f>
        <v>175.78070464000001</v>
      </c>
      <c r="R44" s="44">
        <f>-[3]Table!AA81</f>
        <v>188.33081869</v>
      </c>
      <c r="S44" s="46">
        <f t="shared" si="7"/>
        <v>19928.223039530003</v>
      </c>
      <c r="T44" s="44">
        <f t="shared" si="7"/>
        <v>17413.26088355</v>
      </c>
      <c r="U44" s="179"/>
      <c r="V44" s="140"/>
      <c r="W44" s="142"/>
      <c r="X44" s="132"/>
      <c r="Y44" s="109"/>
    </row>
    <row r="45" spans="1:25" s="110" customFormat="1" ht="36" customHeight="1" x14ac:dyDescent="0.2">
      <c r="A45" s="177"/>
      <c r="B45" s="177" t="s">
        <v>85</v>
      </c>
      <c r="C45" s="177"/>
      <c r="D45" s="177"/>
      <c r="E45" s="177"/>
      <c r="F45" s="177"/>
      <c r="G45" s="181">
        <f>SUM(G41:G44)</f>
        <v>18553.152915100003</v>
      </c>
      <c r="H45" s="182">
        <f t="shared" ref="H45:R45" si="8">SUM(H41:H44)</f>
        <v>20549.226003989999</v>
      </c>
      <c r="I45" s="181">
        <f t="shared" si="8"/>
        <v>47973.913775180001</v>
      </c>
      <c r="J45" s="182">
        <f t="shared" si="8"/>
        <v>48350.291168169999</v>
      </c>
      <c r="K45" s="181">
        <f t="shared" si="8"/>
        <v>108636.49105027001</v>
      </c>
      <c r="L45" s="182">
        <f t="shared" si="8"/>
        <v>105190.05014966999</v>
      </c>
      <c r="M45" s="181">
        <f t="shared" si="8"/>
        <v>5409.3172613100005</v>
      </c>
      <c r="N45" s="182">
        <f t="shared" si="8"/>
        <v>5101.7870693699997</v>
      </c>
      <c r="O45" s="181">
        <f t="shared" si="8"/>
        <v>12691.872066440001</v>
      </c>
      <c r="P45" s="182">
        <f t="shared" si="8"/>
        <v>12425.83769568</v>
      </c>
      <c r="Q45" s="181">
        <f t="shared" si="8"/>
        <v>3234.6562303399996</v>
      </c>
      <c r="R45" s="182">
        <f t="shared" si="8"/>
        <v>2964.9035250000002</v>
      </c>
      <c r="S45" s="181">
        <f t="shared" si="7"/>
        <v>196499.40329864004</v>
      </c>
      <c r="T45" s="182">
        <f t="shared" si="7"/>
        <v>194582.09561188001</v>
      </c>
      <c r="U45" s="179"/>
      <c r="V45" s="140"/>
      <c r="W45" s="142"/>
      <c r="X45" s="132"/>
      <c r="Y45" s="109"/>
    </row>
    <row r="46" spans="1:25" s="113" customFormat="1" ht="36" customHeight="1" x14ac:dyDescent="0.25">
      <c r="A46" s="173" t="s">
        <v>90</v>
      </c>
      <c r="B46" s="194" t="s">
        <v>104</v>
      </c>
      <c r="C46" s="194"/>
      <c r="D46" s="194"/>
      <c r="E46" s="194"/>
      <c r="F46" s="194"/>
      <c r="G46" s="46">
        <f>-[3]Table!D82</f>
        <v>0</v>
      </c>
      <c r="H46" s="44">
        <f>-[3]Table!Q82</f>
        <v>0</v>
      </c>
      <c r="I46" s="46">
        <f>-[3]Table!E82</f>
        <v>0</v>
      </c>
      <c r="J46" s="44">
        <f>-[3]Table!R82</f>
        <v>0</v>
      </c>
      <c r="K46" s="46">
        <f>-[3]Table!G82</f>
        <v>5054.3324439099997</v>
      </c>
      <c r="L46" s="44">
        <f>-[3]Table!T82</f>
        <v>5156.50781637</v>
      </c>
      <c r="M46" s="46">
        <f>-[3]Table!L82</f>
        <v>0</v>
      </c>
      <c r="N46" s="44">
        <f>-[3]Table!Y82</f>
        <v>0</v>
      </c>
      <c r="O46" s="46">
        <f>-[3]Table!M82</f>
        <v>2945.3311788800002</v>
      </c>
      <c r="P46" s="44">
        <f>-[3]Table!Z82</f>
        <v>3043.5602250400002</v>
      </c>
      <c r="Q46" s="46">
        <f>-[3]Table!N82</f>
        <v>0.57962504000000004</v>
      </c>
      <c r="R46" s="44">
        <f>-[3]Table!AA82</f>
        <v>0.64887143000000003</v>
      </c>
      <c r="S46" s="46">
        <f t="shared" si="7"/>
        <v>8000.2432478299997</v>
      </c>
      <c r="T46" s="44">
        <f t="shared" si="7"/>
        <v>8200.7169128400001</v>
      </c>
      <c r="U46" s="184"/>
      <c r="V46" s="140"/>
      <c r="W46" s="142"/>
      <c r="X46" s="132"/>
      <c r="Y46" s="112"/>
    </row>
    <row r="47" spans="1:25" s="113" customFormat="1" ht="36" customHeight="1" x14ac:dyDescent="0.25">
      <c r="A47" s="173" t="s">
        <v>92</v>
      </c>
      <c r="B47" s="173" t="s">
        <v>105</v>
      </c>
      <c r="C47" s="173"/>
      <c r="D47" s="173"/>
      <c r="E47" s="173"/>
      <c r="F47" s="173"/>
      <c r="G47" s="46">
        <f>-[3]Table!D83</f>
        <v>146.86061053</v>
      </c>
      <c r="H47" s="44">
        <f>-[3]Table!Q83</f>
        <v>169.4943055</v>
      </c>
      <c r="I47" s="46">
        <f>-[3]Table!E83</f>
        <v>598.66801684999996</v>
      </c>
      <c r="J47" s="44">
        <f>-[3]Table!R83</f>
        <v>600.73394537000001</v>
      </c>
      <c r="K47" s="46">
        <f>-[3]Table!G83</f>
        <v>2104.5401575300002</v>
      </c>
      <c r="L47" s="44">
        <f>-[3]Table!T83</f>
        <v>1727.2685851599999</v>
      </c>
      <c r="M47" s="46">
        <f>-[3]Table!L83</f>
        <v>1027.2453118400001</v>
      </c>
      <c r="N47" s="44">
        <f>-[3]Table!Y83</f>
        <v>682.47598319999997</v>
      </c>
      <c r="O47" s="46">
        <f>-[3]Table!M83</f>
        <v>882.48071765999998</v>
      </c>
      <c r="P47" s="44">
        <f>-[3]Table!Z83</f>
        <v>811.16985524999996</v>
      </c>
      <c r="Q47" s="46">
        <f>-[3]Table!N83</f>
        <v>96.282779199999993</v>
      </c>
      <c r="R47" s="44">
        <f>-[3]Table!AA83</f>
        <v>153.44490515999999</v>
      </c>
      <c r="S47" s="46">
        <f t="shared" si="7"/>
        <v>4856.0775936099999</v>
      </c>
      <c r="T47" s="44">
        <f t="shared" si="7"/>
        <v>4144.5875796400005</v>
      </c>
      <c r="U47" s="184"/>
      <c r="V47" s="140"/>
      <c r="W47" s="142"/>
      <c r="X47" s="132"/>
      <c r="Y47" s="112"/>
    </row>
    <row r="48" spans="1:25" s="113" customFormat="1" ht="36" customHeight="1" x14ac:dyDescent="0.25">
      <c r="A48" s="173" t="s">
        <v>94</v>
      </c>
      <c r="B48" s="173" t="s">
        <v>113</v>
      </c>
      <c r="C48" s="173"/>
      <c r="D48" s="173"/>
      <c r="E48" s="173"/>
      <c r="F48" s="173"/>
      <c r="G48" s="46">
        <f>-[3]Table!D90</f>
        <v>0</v>
      </c>
      <c r="H48" s="44">
        <f>-[3]Table!Q90</f>
        <v>0</v>
      </c>
      <c r="I48" s="46">
        <f>-[3]Table!E90</f>
        <v>0</v>
      </c>
      <c r="J48" s="44">
        <f>-[3]Table!R90</f>
        <v>0</v>
      </c>
      <c r="K48" s="46">
        <f>-[3]Table!G90</f>
        <v>0</v>
      </c>
      <c r="L48" s="44">
        <f>-[3]Table!T90</f>
        <v>0</v>
      </c>
      <c r="M48" s="46">
        <f>-[3]Table!L90</f>
        <v>0</v>
      </c>
      <c r="N48" s="44">
        <f>-[3]Table!Y90</f>
        <v>0</v>
      </c>
      <c r="O48" s="46">
        <f>-[3]Table!M90</f>
        <v>0</v>
      </c>
      <c r="P48" s="44">
        <f>-[3]Table!Z90</f>
        <v>6301.3286247300002</v>
      </c>
      <c r="Q48" s="46">
        <f>-[3]Table!N90</f>
        <v>0</v>
      </c>
      <c r="R48" s="44">
        <f>-[3]Table!AA90</f>
        <v>0</v>
      </c>
      <c r="S48" s="46">
        <f t="shared" si="7"/>
        <v>0</v>
      </c>
      <c r="T48" s="44">
        <f t="shared" si="7"/>
        <v>6301.3286247300002</v>
      </c>
      <c r="U48" s="184"/>
      <c r="V48" s="140"/>
      <c r="W48" s="142"/>
      <c r="X48" s="132"/>
      <c r="Y48" s="112"/>
    </row>
    <row r="49" spans="1:27" s="108" customFormat="1" ht="36" customHeight="1" x14ac:dyDescent="0.25">
      <c r="A49" s="173" t="s">
        <v>112</v>
      </c>
      <c r="B49" s="173" t="s">
        <v>106</v>
      </c>
      <c r="C49" s="173"/>
      <c r="D49" s="173"/>
      <c r="E49" s="173"/>
      <c r="F49" s="173"/>
      <c r="G49" s="181">
        <f>-[3]Table!D84-[3]Table!D89</f>
        <v>7109.0307835200001</v>
      </c>
      <c r="H49" s="182">
        <f>-[3]Table!Q84-[3]Table!Q89</f>
        <v>6033.1652405899995</v>
      </c>
      <c r="I49" s="181">
        <f>-[3]Table!E84-[3]Table!E89</f>
        <v>8631.8509354300004</v>
      </c>
      <c r="J49" s="182">
        <f>-[3]Table!R84-[3]Table!R89</f>
        <v>7602.4145697499998</v>
      </c>
      <c r="K49" s="181">
        <f>-[3]Table!G84-[3]Table!G89</f>
        <v>4361.9191109599997</v>
      </c>
      <c r="L49" s="182">
        <f>-[3]Table!T84-[3]Table!T89</f>
        <v>3727.8794763300002</v>
      </c>
      <c r="M49" s="181">
        <f>-[3]Table!L84-[3]Table!L89</f>
        <v>314.75164883999997</v>
      </c>
      <c r="N49" s="182">
        <f>-[3]Table!Y84-[3]Table!Y89</f>
        <v>285.49481144999999</v>
      </c>
      <c r="O49" s="181">
        <f>-[3]Table!M84-[3]Table!M89</f>
        <v>1350.81226827</v>
      </c>
      <c r="P49" s="182">
        <f>-[3]Table!Z84-[3]Table!Z89</f>
        <v>1446.6125244299999</v>
      </c>
      <c r="Q49" s="181">
        <f>-[3]Table!N84-[3]Table!N89</f>
        <v>1073.8607160700001</v>
      </c>
      <c r="R49" s="182">
        <f>-[3]Table!AA84-[3]Table!AA89</f>
        <v>1161.57451328</v>
      </c>
      <c r="S49" s="181">
        <f>G49+I49+K49+M49+O49+Q49</f>
        <v>22842.225463090002</v>
      </c>
      <c r="T49" s="182">
        <f>H49+J49+L49+N49+P49+R49</f>
        <v>20257.141135829999</v>
      </c>
      <c r="U49" s="184"/>
      <c r="V49" s="140"/>
      <c r="W49" s="142"/>
      <c r="X49" s="132"/>
      <c r="Y49" s="112"/>
    </row>
    <row r="50" spans="1:27" s="118" customFormat="1" ht="36" customHeight="1" thickBot="1" x14ac:dyDescent="0.3">
      <c r="A50" s="185" t="s">
        <v>107</v>
      </c>
      <c r="B50" s="114"/>
      <c r="C50" s="114"/>
      <c r="D50" s="114"/>
      <c r="E50" s="185"/>
      <c r="F50" s="114"/>
      <c r="G50" s="115">
        <f t="shared" ref="G50:T50" si="9">SUM(G39:G49)-G45</f>
        <v>26775.708263490003</v>
      </c>
      <c r="H50" s="116">
        <f t="shared" si="9"/>
        <v>27895.124716309998</v>
      </c>
      <c r="I50" s="115">
        <f t="shared" si="9"/>
        <v>60442.250626089997</v>
      </c>
      <c r="J50" s="116">
        <f t="shared" si="9"/>
        <v>59774.89513184</v>
      </c>
      <c r="K50" s="115">
        <f t="shared" si="9"/>
        <v>120157.28276267002</v>
      </c>
      <c r="L50" s="116">
        <f t="shared" si="9"/>
        <v>115801.70602752999</v>
      </c>
      <c r="M50" s="115">
        <f t="shared" si="9"/>
        <v>6751.314221990001</v>
      </c>
      <c r="N50" s="116">
        <f t="shared" si="9"/>
        <v>6069.7578640199999</v>
      </c>
      <c r="O50" s="115">
        <f t="shared" si="9"/>
        <v>17895.577341400007</v>
      </c>
      <c r="P50" s="116">
        <f t="shared" si="9"/>
        <v>24053.590035280002</v>
      </c>
      <c r="Q50" s="115">
        <f t="shared" si="9"/>
        <v>4447.4082182299999</v>
      </c>
      <c r="R50" s="116">
        <f t="shared" si="9"/>
        <v>4306.653316760001</v>
      </c>
      <c r="S50" s="115">
        <f t="shared" si="9"/>
        <v>236469.54143387004</v>
      </c>
      <c r="T50" s="116">
        <f t="shared" si="9"/>
        <v>237901.72709174</v>
      </c>
      <c r="U50" s="138"/>
      <c r="V50" s="140"/>
      <c r="W50" s="142"/>
      <c r="X50" s="132"/>
      <c r="Y50" s="117"/>
      <c r="AA50" s="119"/>
    </row>
    <row r="51" spans="1:27" s="118" customFormat="1" ht="21.75" customHeight="1" thickTop="1" x14ac:dyDescent="0.2">
      <c r="A51" s="39"/>
      <c r="B51" s="195"/>
      <c r="C51" s="195"/>
      <c r="D51" s="195"/>
      <c r="E51" s="196"/>
      <c r="F51" s="195"/>
      <c r="G51" s="188"/>
      <c r="H51" s="189"/>
      <c r="I51" s="188"/>
      <c r="J51" s="189"/>
      <c r="K51" s="188"/>
      <c r="L51" s="189"/>
      <c r="M51" s="189"/>
      <c r="N51" s="189"/>
      <c r="O51" s="188"/>
      <c r="P51" s="189"/>
      <c r="Q51" s="197"/>
      <c r="R51" s="197" t="s">
        <v>108</v>
      </c>
      <c r="S51" s="181">
        <f>-[3]Table!B70-[3]Table!B91</f>
        <v>32012.281513550002</v>
      </c>
      <c r="T51" s="182">
        <f>-[3]Table!O70-[3]Table!O91</f>
        <v>30965.98267904</v>
      </c>
      <c r="U51" s="138"/>
      <c r="V51" s="140"/>
      <c r="W51" s="142"/>
      <c r="X51" s="132"/>
      <c r="Y51" s="99"/>
      <c r="AA51" s="119"/>
    </row>
    <row r="52" spans="1:27" s="118" customFormat="1" ht="21.75" customHeight="1" thickBot="1" x14ac:dyDescent="0.25">
      <c r="A52" s="198"/>
      <c r="B52" s="195"/>
      <c r="C52" s="195"/>
      <c r="D52" s="195"/>
      <c r="E52" s="196"/>
      <c r="F52" s="195"/>
      <c r="G52" s="188"/>
      <c r="H52" s="189"/>
      <c r="I52" s="188"/>
      <c r="J52" s="189"/>
      <c r="K52" s="188"/>
      <c r="L52" s="189"/>
      <c r="M52" s="189"/>
      <c r="N52" s="189"/>
      <c r="O52" s="188"/>
      <c r="P52" s="189"/>
      <c r="Q52" s="199"/>
      <c r="R52" s="200" t="s">
        <v>109</v>
      </c>
      <c r="S52" s="201">
        <f>S50+S51</f>
        <v>268481.82294742006</v>
      </c>
      <c r="T52" s="200">
        <f>T50+T51</f>
        <v>268867.70977078</v>
      </c>
      <c r="U52" s="138"/>
      <c r="V52" s="140"/>
      <c r="W52" s="142"/>
      <c r="X52" s="132"/>
      <c r="Y52" s="99"/>
      <c r="AA52" s="119"/>
    </row>
    <row r="53" spans="1:27" ht="15.75" thickTop="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38"/>
      <c r="U53" s="138"/>
      <c r="V53" s="140"/>
      <c r="W53" s="142"/>
      <c r="X53" s="132"/>
    </row>
    <row r="54" spans="1:27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38"/>
      <c r="U54" s="138"/>
      <c r="V54" s="140"/>
      <c r="W54" s="142"/>
      <c r="X54" s="132"/>
    </row>
    <row r="55" spans="1:27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40"/>
      <c r="W55" s="142"/>
      <c r="X55" s="132"/>
    </row>
    <row r="56" spans="1:27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38"/>
      <c r="U56" s="138"/>
      <c r="V56" s="140"/>
      <c r="W56" s="142"/>
      <c r="X56" s="132"/>
    </row>
    <row r="57" spans="1:27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38"/>
      <c r="U57" s="138"/>
      <c r="V57" s="140"/>
      <c r="W57" s="142"/>
      <c r="X57" s="132"/>
    </row>
    <row r="58" spans="1:27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38"/>
      <c r="U58" s="138"/>
      <c r="V58" s="140"/>
      <c r="W58" s="142"/>
      <c r="X58" s="132"/>
    </row>
    <row r="94" spans="7:26" ht="18.75" customHeight="1" x14ac:dyDescent="0.2"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Z94" s="120"/>
    </row>
    <row r="95" spans="7:26" ht="18.75" customHeight="1" x14ac:dyDescent="0.2"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Z95" s="120"/>
    </row>
    <row r="96" spans="7:26" ht="18.75" customHeight="1" x14ac:dyDescent="0.2"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Z96" s="120"/>
    </row>
    <row r="97" spans="7:26" ht="18.75" customHeight="1" x14ac:dyDescent="0.2"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Z97" s="120"/>
    </row>
    <row r="98" spans="7:26" ht="18.75" customHeight="1" x14ac:dyDescent="0.2"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Z98" s="120"/>
    </row>
    <row r="99" spans="7:26" ht="18.75" customHeight="1" x14ac:dyDescent="0.2"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Z99" s="120"/>
    </row>
    <row r="100" spans="7:26" ht="18.75" customHeight="1" x14ac:dyDescent="0.2"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Z100" s="120"/>
    </row>
    <row r="101" spans="7:26" ht="18.75" customHeight="1" x14ac:dyDescent="0.2"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Z101" s="120"/>
    </row>
    <row r="102" spans="7:26" ht="18.75" customHeight="1" x14ac:dyDescent="0.2"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Z102" s="120"/>
    </row>
    <row r="103" spans="7:26" ht="18.75" customHeight="1" x14ac:dyDescent="0.2"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Z103" s="120"/>
    </row>
    <row r="104" spans="7:26" ht="18.75" customHeight="1" x14ac:dyDescent="0.2"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Z104" s="120"/>
    </row>
    <row r="105" spans="7:26" ht="18.75" customHeight="1" x14ac:dyDescent="0.2"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Z105" s="120"/>
    </row>
    <row r="106" spans="7:26" ht="18.75" customHeight="1" x14ac:dyDescent="0.2"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Z106" s="120"/>
    </row>
    <row r="107" spans="7:26" ht="18.75" customHeight="1" x14ac:dyDescent="0.2"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Z107" s="120"/>
    </row>
    <row r="108" spans="7:26" ht="18.75" customHeight="1" x14ac:dyDescent="0.2"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Z108" s="120"/>
    </row>
    <row r="109" spans="7:26" ht="18.75" customHeight="1" x14ac:dyDescent="0.2"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Z109" s="120"/>
    </row>
    <row r="110" spans="7:26" ht="18.75" customHeight="1" x14ac:dyDescent="0.2"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Z110" s="120"/>
    </row>
    <row r="111" spans="7:26" ht="18.75" customHeight="1" x14ac:dyDescent="0.2">
      <c r="G111" s="120"/>
    </row>
    <row r="112" spans="7:26" ht="18.75" customHeight="1" x14ac:dyDescent="0.2">
      <c r="G112" s="120"/>
    </row>
    <row r="113" spans="7:19" ht="18.75" customHeight="1" x14ac:dyDescent="0.2">
      <c r="G113" s="120"/>
    </row>
    <row r="114" spans="7:19" ht="18.75" customHeight="1" x14ac:dyDescent="0.2">
      <c r="G114" s="120"/>
    </row>
    <row r="115" spans="7:19" ht="18.75" customHeight="1" x14ac:dyDescent="0.2"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</row>
    <row r="116" spans="7:19" ht="18.75" customHeight="1" x14ac:dyDescent="0.2"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</row>
    <row r="117" spans="7:19" ht="18.75" customHeight="1" x14ac:dyDescent="0.2"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</row>
    <row r="118" spans="7:19" ht="18.75" customHeight="1" x14ac:dyDescent="0.2"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</row>
    <row r="119" spans="7:19" ht="18.75" customHeight="1" x14ac:dyDescent="0.2"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</row>
    <row r="120" spans="7:19" ht="18.75" customHeight="1" x14ac:dyDescent="0.2"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</row>
    <row r="121" spans="7:19" ht="18.75" customHeight="1" x14ac:dyDescent="0.2"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</row>
    <row r="122" spans="7:19" ht="18.75" customHeight="1" x14ac:dyDescent="0.2"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</row>
    <row r="123" spans="7:19" ht="18.75" customHeight="1" x14ac:dyDescent="0.2"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</row>
    <row r="124" spans="7:19" ht="18.75" customHeight="1" x14ac:dyDescent="0.2"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</row>
    <row r="125" spans="7:19" ht="18.75" customHeight="1" x14ac:dyDescent="0.2"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</row>
    <row r="126" spans="7:19" ht="18.75" customHeight="1" x14ac:dyDescent="0.2"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</row>
    <row r="127" spans="7:19" ht="18.75" customHeight="1" x14ac:dyDescent="0.2"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</row>
  </sheetData>
  <mergeCells count="28">
    <mergeCell ref="W30:W58"/>
    <mergeCell ref="X30:X58"/>
    <mergeCell ref="G36:J36"/>
    <mergeCell ref="K36:P36"/>
    <mergeCell ref="Q36:R36"/>
    <mergeCell ref="S36:T36"/>
    <mergeCell ref="G37:H37"/>
    <mergeCell ref="I37:J37"/>
    <mergeCell ref="K37:L37"/>
    <mergeCell ref="M37:N37"/>
    <mergeCell ref="V30:V58"/>
    <mergeCell ref="O37:P37"/>
    <mergeCell ref="B46:F46"/>
    <mergeCell ref="V1:V29"/>
    <mergeCell ref="W1:W29"/>
    <mergeCell ref="X1:X29"/>
    <mergeCell ref="G7:J7"/>
    <mergeCell ref="K7:P7"/>
    <mergeCell ref="Q7:R7"/>
    <mergeCell ref="S7:T7"/>
    <mergeCell ref="G8:H8"/>
    <mergeCell ref="I8:J8"/>
    <mergeCell ref="K8:L8"/>
    <mergeCell ref="M8:N8"/>
    <mergeCell ref="O8:P8"/>
    <mergeCell ref="C12:F12"/>
    <mergeCell ref="C13:F13"/>
    <mergeCell ref="C21:F21"/>
  </mergeCells>
  <pageMargins left="0.35433070866141736" right="0.23622047244094491" top="0.78740157480314965" bottom="0.19685039370078741" header="0.19685039370078741" footer="0.19685039370078741"/>
  <pageSetup paperSize="9" scale="42" fitToHeight="2" orientation="landscape" r:id="rId1"/>
  <headerFooter alignWithMargins="0"/>
  <rowBreaks count="1" manualBreakCount="1">
    <brk id="2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L206"/>
  <sheetViews>
    <sheetView showGridLines="0" workbookViewId="0">
      <selection activeCell="A2" sqref="A2"/>
    </sheetView>
  </sheetViews>
  <sheetFormatPr baseColWidth="10" defaultColWidth="9.33203125" defaultRowHeight="11.25" x14ac:dyDescent="0.2"/>
  <cols>
    <col min="1" max="1" width="3.1640625" customWidth="1"/>
    <col min="2" max="2" width="1.33203125" customWidth="1"/>
    <col min="3" max="3" width="19" customWidth="1"/>
    <col min="4" max="4" width="15.33203125" customWidth="1"/>
    <col min="5" max="6" width="8.83203125" customWidth="1"/>
    <col min="7" max="11" width="21.83203125" customWidth="1"/>
  </cols>
  <sheetData>
    <row r="1" spans="3:12" ht="24" customHeight="1" x14ac:dyDescent="0.3">
      <c r="H1" s="1" t="s">
        <v>0</v>
      </c>
    </row>
    <row r="2" spans="3:12" s="5" customFormat="1" ht="33.75" customHeight="1" x14ac:dyDescent="0.2">
      <c r="H2" s="11"/>
      <c r="I2" s="13"/>
      <c r="K2" s="11"/>
      <c r="L2" s="13"/>
    </row>
    <row r="3" spans="3:12" s="4" customFormat="1" ht="18" customHeight="1" x14ac:dyDescent="0.2"/>
    <row r="5" spans="3:12" ht="12.75" x14ac:dyDescent="0.2">
      <c r="G5" s="6" t="s">
        <v>1</v>
      </c>
      <c r="H5" s="2"/>
      <c r="I5" s="2"/>
      <c r="J5" s="2"/>
      <c r="K5" s="3"/>
    </row>
    <row r="6" spans="3:12" x14ac:dyDescent="0.2">
      <c r="G6" s="20"/>
      <c r="H6" s="21"/>
      <c r="I6" s="8"/>
      <c r="J6" s="22"/>
      <c r="K6" s="25"/>
    </row>
    <row r="7" spans="3:12" x14ac:dyDescent="0.2">
      <c r="G7" s="17"/>
      <c r="H7" s="18"/>
      <c r="I7" s="9"/>
      <c r="J7" s="19"/>
      <c r="K7" s="23"/>
    </row>
    <row r="8" spans="3:12" x14ac:dyDescent="0.2">
      <c r="G8" s="17"/>
      <c r="H8" s="18"/>
      <c r="I8" s="9"/>
      <c r="J8" s="19"/>
      <c r="K8" s="23"/>
    </row>
    <row r="9" spans="3:12" x14ac:dyDescent="0.2">
      <c r="G9" s="17"/>
      <c r="H9" s="18"/>
      <c r="I9" s="9"/>
      <c r="J9" s="19"/>
      <c r="K9" s="23"/>
    </row>
    <row r="10" spans="3:12" x14ac:dyDescent="0.2">
      <c r="G10" s="17"/>
      <c r="H10" s="18"/>
      <c r="I10" s="9"/>
      <c r="J10" s="19"/>
      <c r="K10" s="23"/>
    </row>
    <row r="11" spans="3:12" x14ac:dyDescent="0.2">
      <c r="G11" s="14"/>
      <c r="H11" s="15"/>
      <c r="I11" s="10"/>
      <c r="J11" s="16"/>
      <c r="K11" s="24"/>
    </row>
    <row r="13" spans="3:12" x14ac:dyDescent="0.2">
      <c r="C13" s="26"/>
      <c r="D13" s="27"/>
    </row>
    <row r="14" spans="3:12" ht="12.75" x14ac:dyDescent="0.2">
      <c r="C14" s="28"/>
      <c r="D14" s="28"/>
      <c r="F14" t="s">
        <v>2</v>
      </c>
    </row>
    <row r="15" spans="3:12" x14ac:dyDescent="0.2">
      <c r="C15" s="29"/>
      <c r="D15" s="29"/>
      <c r="F15" t="s">
        <v>2</v>
      </c>
    </row>
    <row r="16" spans="3:12" x14ac:dyDescent="0.2">
      <c r="C16" s="26"/>
      <c r="D16" s="26"/>
      <c r="F16" t="s">
        <v>2</v>
      </c>
    </row>
    <row r="17" spans="3:6" x14ac:dyDescent="0.2">
      <c r="C17" s="26"/>
      <c r="D17" s="26"/>
      <c r="F17" t="s">
        <v>2</v>
      </c>
    </row>
    <row r="18" spans="3:6" x14ac:dyDescent="0.2">
      <c r="C18" s="26"/>
      <c r="D18" s="26"/>
      <c r="F18" t="s">
        <v>2</v>
      </c>
    </row>
    <row r="19" spans="3:6" x14ac:dyDescent="0.2">
      <c r="C19" s="26"/>
      <c r="D19" s="26"/>
      <c r="F19" t="s">
        <v>2</v>
      </c>
    </row>
    <row r="20" spans="3:6" x14ac:dyDescent="0.2">
      <c r="C20" s="26"/>
      <c r="D20" s="26"/>
      <c r="F20" t="s">
        <v>2</v>
      </c>
    </row>
    <row r="21" spans="3:6" x14ac:dyDescent="0.2">
      <c r="C21" s="26"/>
      <c r="D21" s="26"/>
      <c r="F21" t="s">
        <v>2</v>
      </c>
    </row>
    <row r="22" spans="3:6" x14ac:dyDescent="0.2">
      <c r="C22" s="26"/>
      <c r="D22" s="26"/>
      <c r="F22" t="s">
        <v>2</v>
      </c>
    </row>
    <row r="23" spans="3:6" x14ac:dyDescent="0.2">
      <c r="C23" s="26"/>
      <c r="D23" s="26"/>
      <c r="F23" t="s">
        <v>2</v>
      </c>
    </row>
    <row r="24" spans="3:6" x14ac:dyDescent="0.2">
      <c r="C24" s="26"/>
      <c r="D24" s="26"/>
      <c r="F24" t="s">
        <v>2</v>
      </c>
    </row>
    <row r="25" spans="3:6" x14ac:dyDescent="0.2">
      <c r="C25" s="26"/>
      <c r="D25" s="26"/>
      <c r="F25" t="s">
        <v>2</v>
      </c>
    </row>
    <row r="26" spans="3:6" x14ac:dyDescent="0.2">
      <c r="C26" s="26"/>
      <c r="D26" s="26"/>
      <c r="F26" t="s">
        <v>2</v>
      </c>
    </row>
    <row r="27" spans="3:6" x14ac:dyDescent="0.2">
      <c r="C27" s="26"/>
      <c r="D27" s="26"/>
      <c r="F27" t="s">
        <v>2</v>
      </c>
    </row>
    <row r="28" spans="3:6" x14ac:dyDescent="0.2">
      <c r="C28" s="26"/>
      <c r="D28" s="26"/>
      <c r="F28" t="s">
        <v>2</v>
      </c>
    </row>
    <row r="29" spans="3:6" x14ac:dyDescent="0.2">
      <c r="C29" s="26"/>
      <c r="D29" s="26"/>
      <c r="F29" t="s">
        <v>2</v>
      </c>
    </row>
    <row r="30" spans="3:6" x14ac:dyDescent="0.2">
      <c r="C30" s="26"/>
      <c r="D30" s="26"/>
      <c r="F30" t="s">
        <v>2</v>
      </c>
    </row>
    <row r="31" spans="3:6" x14ac:dyDescent="0.2">
      <c r="C31" s="26"/>
      <c r="D31" s="26"/>
      <c r="F31" t="s">
        <v>2</v>
      </c>
    </row>
    <row r="32" spans="3:6" x14ac:dyDescent="0.2">
      <c r="C32" s="26"/>
      <c r="D32" s="26"/>
      <c r="F32" t="s">
        <v>2</v>
      </c>
    </row>
    <row r="33" spans="3:6" x14ac:dyDescent="0.2">
      <c r="C33" s="26"/>
      <c r="D33" s="27"/>
      <c r="F33" t="s">
        <v>2</v>
      </c>
    </row>
    <row r="34" spans="3:6" x14ac:dyDescent="0.2">
      <c r="C34" s="26"/>
      <c r="D34" s="27"/>
      <c r="F34" t="s">
        <v>2</v>
      </c>
    </row>
    <row r="35" spans="3:6" x14ac:dyDescent="0.2">
      <c r="C35" s="26"/>
      <c r="D35" s="27"/>
      <c r="F35" t="s">
        <v>2</v>
      </c>
    </row>
    <row r="36" spans="3:6" x14ac:dyDescent="0.2">
      <c r="F36" t="s">
        <v>2</v>
      </c>
    </row>
    <row r="37" spans="3:6" x14ac:dyDescent="0.2">
      <c r="F37" t="s">
        <v>2</v>
      </c>
    </row>
    <row r="38" spans="3:6" x14ac:dyDescent="0.2">
      <c r="F38" t="s">
        <v>2</v>
      </c>
    </row>
    <row r="39" spans="3:6" x14ac:dyDescent="0.2">
      <c r="F39" t="s">
        <v>2</v>
      </c>
    </row>
    <row r="40" spans="3:6" x14ac:dyDescent="0.2">
      <c r="F40" t="s">
        <v>2</v>
      </c>
    </row>
    <row r="41" spans="3:6" x14ac:dyDescent="0.2">
      <c r="F41" t="s">
        <v>2</v>
      </c>
    </row>
    <row r="42" spans="3:6" x14ac:dyDescent="0.2">
      <c r="F42" t="s">
        <v>2</v>
      </c>
    </row>
    <row r="43" spans="3:6" x14ac:dyDescent="0.2">
      <c r="F43" t="s">
        <v>2</v>
      </c>
    </row>
    <row r="44" spans="3:6" x14ac:dyDescent="0.2">
      <c r="F44" t="s">
        <v>2</v>
      </c>
    </row>
    <row r="45" spans="3:6" x14ac:dyDescent="0.2">
      <c r="F45" t="s">
        <v>2</v>
      </c>
    </row>
    <row r="46" spans="3:6" x14ac:dyDescent="0.2">
      <c r="F46" t="s">
        <v>2</v>
      </c>
    </row>
    <row r="47" spans="3:6" x14ac:dyDescent="0.2">
      <c r="F47" t="s">
        <v>2</v>
      </c>
    </row>
    <row r="48" spans="3:6" x14ac:dyDescent="0.2">
      <c r="F48" t="s">
        <v>2</v>
      </c>
    </row>
    <row r="201" spans="3:4" x14ac:dyDescent="0.2">
      <c r="C201" s="26"/>
      <c r="D201" s="27"/>
    </row>
    <row r="202" spans="3:4" x14ac:dyDescent="0.2">
      <c r="C202" s="26"/>
      <c r="D202" s="27"/>
    </row>
    <row r="203" spans="3:4" x14ac:dyDescent="0.2">
      <c r="C203" s="26"/>
      <c r="D203" s="27"/>
    </row>
    <row r="204" spans="3:4" x14ac:dyDescent="0.2">
      <c r="C204" s="26"/>
      <c r="D204" s="27"/>
    </row>
    <row r="205" spans="3:4" x14ac:dyDescent="0.2">
      <c r="C205" s="26"/>
      <c r="D205" s="27"/>
    </row>
    <row r="206" spans="3:4" x14ac:dyDescent="0.2">
      <c r="C206" s="26"/>
      <c r="D206" s="27"/>
    </row>
  </sheetData>
  <phoneticPr fontId="4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IS segment reporting</vt:lpstr>
      <vt:lpstr>IS segment reporting (Q)</vt:lpstr>
      <vt:lpstr>Balance sheet segment reporting</vt:lpstr>
      <vt:lpstr>Graph</vt:lpstr>
      <vt:lpstr>'Balance sheet segment reporting'!Druckbereich</vt:lpstr>
      <vt:lpstr>'IS segment reporting'!Druckbereich</vt:lpstr>
      <vt:lpstr>'IS segment reporting (Q)'!Druckbereich</vt:lpstr>
    </vt:vector>
  </TitlesOfParts>
  <Company>SAP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 short F/P (2 very flexible columns - AC)</dc:title>
  <dc:creator>I027330</dc:creator>
  <cp:lastModifiedBy>Helbig Uwe - Munich-MR</cp:lastModifiedBy>
  <cp:lastPrinted>2016-02-11T07:46:57Z</cp:lastPrinted>
  <dcterms:created xsi:type="dcterms:W3CDTF">2006-05-18T10:01:57Z</dcterms:created>
  <dcterms:modified xsi:type="dcterms:W3CDTF">2016-08-08T15:05:02Z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Income statement short F@P (2 very flexible columns - AC).xlsm</vt:lpwstr>
  </property>
  <property fmtid="{D5CDD505-2E9C-101B-9397-08002B2CF9AE}" pid="3" name="_NewReviewCycle">
    <vt:lpwstr/>
  </property>
  <property fmtid="{D5CDD505-2E9C-101B-9397-08002B2CF9AE}" pid="4" name="BExAnalyzer_Activesheet">
    <vt:lpwstr>Table</vt:lpwstr>
  </property>
</Properties>
</file>