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120" yWindow="60" windowWidth="24915" windowHeight="12810" activeTab="2"/>
  </bookViews>
  <sheets>
    <sheet name="IS segment reporting" sheetId="4" r:id="rId1"/>
    <sheet name="IS segment reporting (Q)" sheetId="5" r:id="rId2"/>
    <sheet name="Balance sheet segment reporting" sheetId="6" r:id="rId3"/>
  </sheets>
  <definedNames>
    <definedName name="_xlnm.Print_Area" localSheetId="2">'Balance sheet segment reporting'!$A$1:$T$66</definedName>
    <definedName name="_xlnm.Print_Area" localSheetId="0">'IS segment reporting'!$A$1:$R$41</definedName>
    <definedName name="_xlnm.Print_Area" localSheetId="1">'IS segment reporting (Q)'!$A$1:$R$41</definedName>
  </definedNames>
  <calcPr calcId="125725"/>
</workbook>
</file>

<file path=xl/calcChain.xml><?xml version="1.0" encoding="utf-8"?>
<calcChain xmlns="http://schemas.openxmlformats.org/spreadsheetml/2006/main">
  <c r="P49" i="6"/>
  <c r="H49"/>
  <c r="T48"/>
  <c r="S48"/>
  <c r="T47"/>
  <c r="S47"/>
  <c r="T46"/>
  <c r="S46"/>
  <c r="R45"/>
  <c r="R49" s="1"/>
  <c r="Q45"/>
  <c r="Q49" s="1"/>
  <c r="P45"/>
  <c r="O45"/>
  <c r="O49" s="1"/>
  <c r="N45"/>
  <c r="N49" s="1"/>
  <c r="M45"/>
  <c r="M49" s="1"/>
  <c r="L45"/>
  <c r="L49" s="1"/>
  <c r="K45"/>
  <c r="K49" s="1"/>
  <c r="J45"/>
  <c r="J49" s="1"/>
  <c r="I45"/>
  <c r="I49" s="1"/>
  <c r="H45"/>
  <c r="G45"/>
  <c r="F45"/>
  <c r="F49" s="1"/>
  <c r="E45"/>
  <c r="E49" s="1"/>
  <c r="T44"/>
  <c r="S44"/>
  <c r="T43"/>
  <c r="S43"/>
  <c r="T42"/>
  <c r="S42"/>
  <c r="T41"/>
  <c r="T45" s="1"/>
  <c r="S41"/>
  <c r="T38"/>
  <c r="S38"/>
  <c r="T36"/>
  <c r="G36"/>
  <c r="F36"/>
  <c r="E36"/>
  <c r="T25"/>
  <c r="S25"/>
  <c r="T24"/>
  <c r="S24"/>
  <c r="T23"/>
  <c r="S23"/>
  <c r="T21"/>
  <c r="S21"/>
  <c r="T20"/>
  <c r="S20"/>
  <c r="R19"/>
  <c r="R22" s="1"/>
  <c r="R26" s="1"/>
  <c r="Q19"/>
  <c r="Q22" s="1"/>
  <c r="Q26" s="1"/>
  <c r="P19"/>
  <c r="P22" s="1"/>
  <c r="P26" s="1"/>
  <c r="O19"/>
  <c r="O22" s="1"/>
  <c r="O26" s="1"/>
  <c r="N19"/>
  <c r="N22" s="1"/>
  <c r="N26" s="1"/>
  <c r="M19"/>
  <c r="M22" s="1"/>
  <c r="M26" s="1"/>
  <c r="L19"/>
  <c r="L22" s="1"/>
  <c r="L26" s="1"/>
  <c r="K19"/>
  <c r="K22" s="1"/>
  <c r="K26" s="1"/>
  <c r="J19"/>
  <c r="J22" s="1"/>
  <c r="J26" s="1"/>
  <c r="I19"/>
  <c r="I22" s="1"/>
  <c r="I26" s="1"/>
  <c r="H19"/>
  <c r="H22" s="1"/>
  <c r="H26" s="1"/>
  <c r="G19"/>
  <c r="F19"/>
  <c r="F22" s="1"/>
  <c r="E19"/>
  <c r="E22" s="1"/>
  <c r="T18"/>
  <c r="S18"/>
  <c r="T17"/>
  <c r="S17"/>
  <c r="T16"/>
  <c r="S16"/>
  <c r="T14"/>
  <c r="S14"/>
  <c r="T13"/>
  <c r="S13"/>
  <c r="T12"/>
  <c r="S12"/>
  <c r="T11"/>
  <c r="S11"/>
  <c r="T8"/>
  <c r="S8"/>
  <c r="T6"/>
  <c r="S6"/>
  <c r="S36" s="1"/>
  <c r="R6"/>
  <c r="R36" s="1"/>
  <c r="J6"/>
  <c r="I6"/>
  <c r="Q6" s="1"/>
  <c r="Q36" s="1"/>
  <c r="H6"/>
  <c r="L6" s="1"/>
  <c r="G6"/>
  <c r="O6" s="1"/>
  <c r="O36" s="1"/>
  <c r="P6" l="1"/>
  <c r="P36" s="1"/>
  <c r="N6"/>
  <c r="N36" s="1"/>
  <c r="H36"/>
  <c r="S45"/>
  <c r="S49" s="1"/>
  <c r="L36"/>
  <c r="E26"/>
  <c r="T49"/>
  <c r="F26"/>
  <c r="T19"/>
  <c r="M6"/>
  <c r="M36" s="1"/>
  <c r="S19"/>
  <c r="G49"/>
  <c r="K6"/>
  <c r="J36"/>
  <c r="I36"/>
  <c r="G22"/>
  <c r="G26" s="1"/>
  <c r="S51" l="1"/>
  <c r="K36"/>
  <c r="T51"/>
  <c r="S22"/>
  <c r="T22"/>
  <c r="T26" l="1"/>
  <c r="S26"/>
  <c r="R40" i="5" l="1"/>
  <c r="Q40"/>
  <c r="R36"/>
  <c r="Q36"/>
  <c r="R35"/>
  <c r="Q35"/>
  <c r="P32"/>
  <c r="O32"/>
  <c r="N32"/>
  <c r="M32"/>
  <c r="L32"/>
  <c r="K32"/>
  <c r="J32"/>
  <c r="I32"/>
  <c r="H32"/>
  <c r="G32"/>
  <c r="F32"/>
  <c r="E32"/>
  <c r="D32"/>
  <c r="C32"/>
  <c r="R31"/>
  <c r="Q31"/>
  <c r="R30"/>
  <c r="Q30"/>
  <c r="P29"/>
  <c r="O29"/>
  <c r="N29"/>
  <c r="M29"/>
  <c r="L29"/>
  <c r="K29"/>
  <c r="J29"/>
  <c r="I29"/>
  <c r="H29"/>
  <c r="G29"/>
  <c r="F29"/>
  <c r="E29"/>
  <c r="D29"/>
  <c r="C29"/>
  <c r="R28"/>
  <c r="Q28"/>
  <c r="R27"/>
  <c r="Q27"/>
  <c r="P25"/>
  <c r="O25"/>
  <c r="N25"/>
  <c r="M25"/>
  <c r="L25"/>
  <c r="K25"/>
  <c r="J25"/>
  <c r="I25"/>
  <c r="H25"/>
  <c r="G25"/>
  <c r="F25"/>
  <c r="E25"/>
  <c r="Q25" s="1"/>
  <c r="D25"/>
  <c r="C25"/>
  <c r="R24"/>
  <c r="Q24"/>
  <c r="R22"/>
  <c r="Q22"/>
  <c r="R21"/>
  <c r="Q21"/>
  <c r="P20"/>
  <c r="O20"/>
  <c r="N20"/>
  <c r="M20"/>
  <c r="L20"/>
  <c r="K20"/>
  <c r="J20"/>
  <c r="I20"/>
  <c r="H20"/>
  <c r="G20"/>
  <c r="F20"/>
  <c r="E20"/>
  <c r="D20"/>
  <c r="C20"/>
  <c r="R18"/>
  <c r="Q18"/>
  <c r="R17"/>
  <c r="Q17"/>
  <c r="P16"/>
  <c r="O16"/>
  <c r="N16"/>
  <c r="M16"/>
  <c r="L16"/>
  <c r="K16"/>
  <c r="J16"/>
  <c r="I16"/>
  <c r="H16"/>
  <c r="G16"/>
  <c r="F16"/>
  <c r="E16"/>
  <c r="D16"/>
  <c r="C16"/>
  <c r="Q16" s="1"/>
  <c r="R14"/>
  <c r="Q14"/>
  <c r="R13"/>
  <c r="Q13"/>
  <c r="R12"/>
  <c r="Q12"/>
  <c r="P11"/>
  <c r="O11"/>
  <c r="N11"/>
  <c r="M11"/>
  <c r="L11"/>
  <c r="K11"/>
  <c r="J11"/>
  <c r="I11"/>
  <c r="H11"/>
  <c r="G11"/>
  <c r="F11"/>
  <c r="E11"/>
  <c r="D11"/>
  <c r="C11"/>
  <c r="R9"/>
  <c r="Q9"/>
  <c r="R7"/>
  <c r="Q7"/>
  <c r="F7"/>
  <c r="E7"/>
  <c r="G7" s="1"/>
  <c r="I7" s="1"/>
  <c r="R40" i="4"/>
  <c r="Q40"/>
  <c r="R36"/>
  <c r="Q36"/>
  <c r="R35"/>
  <c r="Q35"/>
  <c r="P32"/>
  <c r="O32"/>
  <c r="N32"/>
  <c r="M32"/>
  <c r="L32"/>
  <c r="K32"/>
  <c r="J32"/>
  <c r="I32"/>
  <c r="H32"/>
  <c r="G32"/>
  <c r="F32"/>
  <c r="E32"/>
  <c r="D32"/>
  <c r="C32"/>
  <c r="R31"/>
  <c r="Q31"/>
  <c r="R30"/>
  <c r="Q30"/>
  <c r="P29"/>
  <c r="O29"/>
  <c r="N29"/>
  <c r="M29"/>
  <c r="L29"/>
  <c r="K29"/>
  <c r="J29"/>
  <c r="I29"/>
  <c r="H29"/>
  <c r="G29"/>
  <c r="F29"/>
  <c r="E29"/>
  <c r="D29"/>
  <c r="C29"/>
  <c r="R28"/>
  <c r="Q28"/>
  <c r="R27"/>
  <c r="Q27"/>
  <c r="P25"/>
  <c r="O25"/>
  <c r="N25"/>
  <c r="M25"/>
  <c r="L25"/>
  <c r="K25"/>
  <c r="J25"/>
  <c r="I25"/>
  <c r="H25"/>
  <c r="G25"/>
  <c r="F25"/>
  <c r="E25"/>
  <c r="D25"/>
  <c r="C25"/>
  <c r="R24"/>
  <c r="Q24"/>
  <c r="R22"/>
  <c r="Q22"/>
  <c r="R21"/>
  <c r="Q21"/>
  <c r="P20"/>
  <c r="O20"/>
  <c r="N20"/>
  <c r="M20"/>
  <c r="L20"/>
  <c r="K20"/>
  <c r="J20"/>
  <c r="I20"/>
  <c r="H20"/>
  <c r="G20"/>
  <c r="F20"/>
  <c r="E20"/>
  <c r="D20"/>
  <c r="C20"/>
  <c r="R18"/>
  <c r="Q18"/>
  <c r="R17"/>
  <c r="Q17"/>
  <c r="P16"/>
  <c r="O16"/>
  <c r="N16"/>
  <c r="M16"/>
  <c r="L16"/>
  <c r="K16"/>
  <c r="J16"/>
  <c r="I16"/>
  <c r="H16"/>
  <c r="G16"/>
  <c r="F16"/>
  <c r="E16"/>
  <c r="D16"/>
  <c r="C16"/>
  <c r="R14"/>
  <c r="Q14"/>
  <c r="R13"/>
  <c r="Q13"/>
  <c r="R12"/>
  <c r="Q12"/>
  <c r="P11"/>
  <c r="O11"/>
  <c r="N11"/>
  <c r="M11"/>
  <c r="L11"/>
  <c r="K11"/>
  <c r="J11"/>
  <c r="I11"/>
  <c r="H11"/>
  <c r="G11"/>
  <c r="F11"/>
  <c r="E11"/>
  <c r="D11"/>
  <c r="C11"/>
  <c r="R9"/>
  <c r="Q9"/>
  <c r="R7"/>
  <c r="Q7"/>
  <c r="F7"/>
  <c r="H7" s="1"/>
  <c r="J7" s="1"/>
  <c r="E7"/>
  <c r="G7" s="1"/>
  <c r="C33" l="1"/>
  <c r="G33"/>
  <c r="K33"/>
  <c r="O33"/>
  <c r="R20"/>
  <c r="D33" i="5"/>
  <c r="H33"/>
  <c r="H34" s="1"/>
  <c r="H37" s="1"/>
  <c r="H39" s="1"/>
  <c r="L33"/>
  <c r="L34" s="1"/>
  <c r="L37" s="1"/>
  <c r="L39" s="1"/>
  <c r="P33"/>
  <c r="P34" s="1"/>
  <c r="P37" s="1"/>
  <c r="P39" s="1"/>
  <c r="R16"/>
  <c r="I33"/>
  <c r="I34" s="1"/>
  <c r="I37" s="1"/>
  <c r="I39" s="1"/>
  <c r="M33"/>
  <c r="M34" s="1"/>
  <c r="M37" s="1"/>
  <c r="M39" s="1"/>
  <c r="J33"/>
  <c r="J34" s="1"/>
  <c r="J37" s="1"/>
  <c r="J39" s="1"/>
  <c r="Q11"/>
  <c r="Q20"/>
  <c r="Q29"/>
  <c r="F33"/>
  <c r="F34" s="1"/>
  <c r="F37" s="1"/>
  <c r="F39" s="1"/>
  <c r="R11"/>
  <c r="R20"/>
  <c r="N33"/>
  <c r="N34" s="1"/>
  <c r="N37" s="1"/>
  <c r="N39" s="1"/>
  <c r="C33"/>
  <c r="C34" s="1"/>
  <c r="G33"/>
  <c r="G34" s="1"/>
  <c r="G37" s="1"/>
  <c r="G39" s="1"/>
  <c r="K33"/>
  <c r="O33"/>
  <c r="M7"/>
  <c r="K7"/>
  <c r="O7" s="1"/>
  <c r="D34"/>
  <c r="K34"/>
  <c r="K37" s="1"/>
  <c r="K39" s="1"/>
  <c r="O34"/>
  <c r="O37" s="1"/>
  <c r="O39" s="1"/>
  <c r="Q32"/>
  <c r="E33"/>
  <c r="H7"/>
  <c r="J7" s="1"/>
  <c r="R25"/>
  <c r="R29"/>
  <c r="R32"/>
  <c r="E33" i="4"/>
  <c r="I33"/>
  <c r="M33"/>
  <c r="M34" s="1"/>
  <c r="M37" s="1"/>
  <c r="M39" s="1"/>
  <c r="R16"/>
  <c r="R25"/>
  <c r="C34"/>
  <c r="C37" s="1"/>
  <c r="G34"/>
  <c r="G37" s="1"/>
  <c r="G39" s="1"/>
  <c r="K34"/>
  <c r="K37" s="1"/>
  <c r="K39" s="1"/>
  <c r="O34"/>
  <c r="O37" s="1"/>
  <c r="O39" s="1"/>
  <c r="Q11"/>
  <c r="Q16"/>
  <c r="Q20"/>
  <c r="R32"/>
  <c r="H33"/>
  <c r="H34" s="1"/>
  <c r="H37" s="1"/>
  <c r="H39" s="1"/>
  <c r="L33"/>
  <c r="L34" s="1"/>
  <c r="L37" s="1"/>
  <c r="L39" s="1"/>
  <c r="P33"/>
  <c r="P34" s="1"/>
  <c r="P37" s="1"/>
  <c r="P39" s="1"/>
  <c r="R11"/>
  <c r="R29"/>
  <c r="J33"/>
  <c r="J34" s="1"/>
  <c r="J37" s="1"/>
  <c r="J39" s="1"/>
  <c r="N33"/>
  <c r="N34" s="1"/>
  <c r="N37" s="1"/>
  <c r="N39" s="1"/>
  <c r="Q32"/>
  <c r="N7"/>
  <c r="L7"/>
  <c r="P7" s="1"/>
  <c r="E34"/>
  <c r="E37" s="1"/>
  <c r="E39" s="1"/>
  <c r="I7"/>
  <c r="Q25"/>
  <c r="Q29"/>
  <c r="D33"/>
  <c r="F33"/>
  <c r="F34" s="1"/>
  <c r="F37" s="1"/>
  <c r="F39" s="1"/>
  <c r="Q33" l="1"/>
  <c r="Q33" i="5"/>
  <c r="R33"/>
  <c r="R34"/>
  <c r="D37"/>
  <c r="N7"/>
  <c r="L7"/>
  <c r="P7" s="1"/>
  <c r="C37"/>
  <c r="E34"/>
  <c r="E37" s="1"/>
  <c r="E39" s="1"/>
  <c r="I34" i="4"/>
  <c r="I37" s="1"/>
  <c r="I39" s="1"/>
  <c r="R33"/>
  <c r="D34"/>
  <c r="M7"/>
  <c r="K7"/>
  <c r="O7" s="1"/>
  <c r="Q37"/>
  <c r="C39"/>
  <c r="Q39" s="1"/>
  <c r="Q34"/>
  <c r="Q34" i="5" l="1"/>
  <c r="R37"/>
  <c r="D39"/>
  <c r="R39" s="1"/>
  <c r="Q37"/>
  <c r="C39"/>
  <c r="Q39" s="1"/>
  <c r="R34" i="4"/>
  <c r="D37"/>
  <c r="R37" l="1"/>
  <c r="D39"/>
  <c r="R39" s="1"/>
</calcChain>
</file>

<file path=xl/sharedStrings.xml><?xml version="1.0" encoding="utf-8"?>
<sst xmlns="http://schemas.openxmlformats.org/spreadsheetml/2006/main" count="199" uniqueCount="103">
  <si>
    <t>Segment income statement</t>
  </si>
  <si>
    <t>Reinsurance</t>
  </si>
  <si>
    <t>Primary insurance</t>
  </si>
  <si>
    <t>Munich 
Health</t>
  </si>
  <si>
    <t>Asset 
management</t>
  </si>
  <si>
    <t>Total</t>
  </si>
  <si>
    <t>Life</t>
  </si>
  <si>
    <t>Property-
casualty</t>
  </si>
  <si>
    <t>Health</t>
  </si>
  <si>
    <t>€m</t>
  </si>
  <si>
    <t>Q1-3
2014</t>
  </si>
  <si>
    <t>Q1-3
2013</t>
  </si>
  <si>
    <t>Gross premiums written</t>
  </si>
  <si>
    <t>1.</t>
  </si>
  <si>
    <t>Earned premiums</t>
  </si>
  <si>
    <t>- Gross</t>
  </si>
  <si>
    <t>- Ceded</t>
  </si>
  <si>
    <t>- Net</t>
  </si>
  <si>
    <t>2.</t>
  </si>
  <si>
    <t>Income from technical interests</t>
  </si>
  <si>
    <t>3.</t>
  </si>
  <si>
    <t>Net expenses for claims and benefits</t>
  </si>
  <si>
    <t>- Ceded share</t>
  </si>
  <si>
    <t>4.</t>
  </si>
  <si>
    <t>Operating expenses</t>
  </si>
  <si>
    <t>Thereof:</t>
  </si>
  <si>
    <t>- Writedowns on PVFP</t>
  </si>
  <si>
    <t>5.</t>
  </si>
  <si>
    <t>Technical result</t>
  </si>
  <si>
    <t>6.</t>
  </si>
  <si>
    <t>Investment result</t>
  </si>
  <si>
    <t>- Investment Income</t>
  </si>
  <si>
    <t>- Investment Expenses</t>
  </si>
  <si>
    <t>- Total</t>
  </si>
  <si>
    <t>7.</t>
  </si>
  <si>
    <t>Other operating income</t>
  </si>
  <si>
    <t>8.</t>
  </si>
  <si>
    <t>Other operating expenses</t>
  </si>
  <si>
    <t>9.</t>
  </si>
  <si>
    <t>Deduction of income from technical interests</t>
  </si>
  <si>
    <t>10.</t>
  </si>
  <si>
    <t>Non-technical result</t>
  </si>
  <si>
    <t>11.</t>
  </si>
  <si>
    <t>Operating result</t>
  </si>
  <si>
    <t>12.</t>
  </si>
  <si>
    <t>Other non-operating result, impairment losses of goodwill and net finance costs</t>
  </si>
  <si>
    <t>13.</t>
  </si>
  <si>
    <t>Taxes on income</t>
  </si>
  <si>
    <t>14.</t>
  </si>
  <si>
    <t>Consolidated result</t>
  </si>
  <si>
    <t>-Attributable to MR equity holders</t>
  </si>
  <si>
    <t>-Attributable to minority interests</t>
  </si>
  <si>
    <t>Q3
2014</t>
  </si>
  <si>
    <t>Q3
2013</t>
  </si>
  <si>
    <t>Segment balance sheet</t>
  </si>
  <si>
    <t>Assets</t>
  </si>
  <si>
    <t>Munich Health</t>
  </si>
  <si>
    <t>Asset management</t>
  </si>
  <si>
    <t>Property-casualty</t>
  </si>
  <si>
    <t xml:space="preserve">Life </t>
  </si>
  <si>
    <t>30.09.2014
€m</t>
  </si>
  <si>
    <t>31.12.2013
€m</t>
  </si>
  <si>
    <t>A.</t>
  </si>
  <si>
    <t>Intangible assets</t>
  </si>
  <si>
    <t>B.</t>
  </si>
  <si>
    <t>Investments</t>
  </si>
  <si>
    <t>I.</t>
  </si>
  <si>
    <t>Land and buildings, including buildings on third-party land</t>
  </si>
  <si>
    <t>II.</t>
  </si>
  <si>
    <t>Investments in affiliated and associated enterprises</t>
  </si>
  <si>
    <t>Thereof: Associates valued at equity</t>
  </si>
  <si>
    <t>III.</t>
  </si>
  <si>
    <t>Loans</t>
  </si>
  <si>
    <t>IV.</t>
  </si>
  <si>
    <t>Other securities</t>
  </si>
  <si>
    <t>Held to maturity</t>
  </si>
  <si>
    <t>Available for sale</t>
  </si>
  <si>
    <t>At fair value</t>
  </si>
  <si>
    <t>V.</t>
  </si>
  <si>
    <t>Deposits retained on assumed reinsurance</t>
  </si>
  <si>
    <t xml:space="preserve">VI. </t>
  </si>
  <si>
    <t>Other investments</t>
  </si>
  <si>
    <t>C.</t>
  </si>
  <si>
    <t>Investments for the benefit of life insurance policyholders who bear the investment risk</t>
  </si>
  <si>
    <t>D.</t>
  </si>
  <si>
    <t>Ceded share of underwriting provisions</t>
  </si>
  <si>
    <t>E.</t>
  </si>
  <si>
    <t>Other segment assets</t>
  </si>
  <si>
    <t>Total segment assets</t>
  </si>
  <si>
    <t xml:space="preserve"> </t>
  </si>
  <si>
    <t>Equity and liabilities</t>
  </si>
  <si>
    <t>Subordinated liabilities</t>
  </si>
  <si>
    <t>Gross underwriting provisions</t>
  </si>
  <si>
    <t>Unearned premiums</t>
  </si>
  <si>
    <t>Provision for future 
policy benefits</t>
  </si>
  <si>
    <t>Provision for outstanding 
claims</t>
  </si>
  <si>
    <t>Other underwriting 
provisions</t>
  </si>
  <si>
    <t>Gross underwriting provisions for life insurance policies where the investment risk is borne by the policyholders</t>
  </si>
  <si>
    <t>Other accrued liabilities</t>
  </si>
  <si>
    <t>Other segment liabilities</t>
  </si>
  <si>
    <t>Total segment liabilities</t>
  </si>
  <si>
    <t>Equity</t>
  </si>
  <si>
    <t>Total equity and liabilities</t>
  </si>
</sst>
</file>

<file path=xl/styles.xml><?xml version="1.0" encoding="utf-8"?>
<styleSheet xmlns="http://schemas.openxmlformats.org/spreadsheetml/2006/main">
  <fonts count="20">
    <font>
      <sz val="10"/>
      <color theme="1"/>
      <name val="Arial"/>
      <family val="2"/>
    </font>
    <font>
      <sz val="10"/>
      <name val="Arial"/>
      <family val="2"/>
    </font>
    <font>
      <b/>
      <u/>
      <sz val="24"/>
      <color theme="0"/>
      <name val="Arial"/>
      <family val="2"/>
    </font>
    <font>
      <b/>
      <u/>
      <sz val="24"/>
      <color rgb="FFFF0000"/>
      <name val="Arial"/>
      <family val="2"/>
    </font>
    <font>
      <b/>
      <sz val="16"/>
      <color rgb="FFFF0000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rgb="FFFF0000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u/>
      <sz val="26"/>
      <color theme="0"/>
      <name val="Arial"/>
      <family val="2"/>
    </font>
    <font>
      <b/>
      <i/>
      <sz val="16"/>
      <color indexed="10"/>
      <name val="Arial"/>
      <family val="2"/>
    </font>
    <font>
      <i/>
      <sz val="11"/>
      <name val="Arial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490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218">
    <xf numFmtId="0" fontId="0" fillId="0" borderId="0" xfId="0"/>
    <xf numFmtId="0" fontId="2" fillId="2" borderId="0" xfId="1" applyFont="1" applyFill="1" applyAlignment="1">
      <alignment horizontal="left"/>
    </xf>
    <xf numFmtId="0" fontId="3" fillId="0" borderId="0" xfId="1" applyFont="1" applyFill="1" applyAlignment="1"/>
    <xf numFmtId="0" fontId="4" fillId="0" borderId="0" xfId="1" applyFont="1" applyFill="1" applyAlignment="1"/>
    <xf numFmtId="0" fontId="5" fillId="0" borderId="0" xfId="1" applyFont="1" applyFill="1"/>
    <xf numFmtId="0" fontId="5" fillId="0" borderId="0" xfId="1" applyFont="1" applyAlignment="1">
      <alignment horizontal="right"/>
    </xf>
    <xf numFmtId="0" fontId="5" fillId="0" borderId="0" xfId="1" applyFont="1" applyBorder="1" applyAlignment="1">
      <alignment horizontal="right"/>
    </xf>
    <xf numFmtId="0" fontId="5" fillId="0" borderId="0" xfId="1" applyFont="1" applyBorder="1"/>
    <xf numFmtId="0" fontId="5" fillId="0" borderId="0" xfId="1" applyFont="1"/>
    <xf numFmtId="0" fontId="6" fillId="0" borderId="0" xfId="1" applyFont="1"/>
    <xf numFmtId="0" fontId="7" fillId="0" borderId="0" xfId="1" applyFont="1"/>
    <xf numFmtId="0" fontId="7" fillId="0" borderId="0" xfId="1" applyFont="1" applyFill="1"/>
    <xf numFmtId="0" fontId="7" fillId="0" borderId="0" xfId="1" applyFont="1" applyBorder="1"/>
    <xf numFmtId="0" fontId="7" fillId="0" borderId="0" xfId="1" applyFont="1" applyFill="1" applyBorder="1"/>
    <xf numFmtId="0" fontId="8" fillId="3" borderId="1" xfId="1" applyFont="1" applyFill="1" applyBorder="1" applyAlignment="1">
      <alignment horizontal="left"/>
    </xf>
    <xf numFmtId="0" fontId="8" fillId="3" borderId="2" xfId="1" applyFont="1" applyFill="1" applyBorder="1" applyAlignment="1">
      <alignment horizontal="left"/>
    </xf>
    <xf numFmtId="14" fontId="8" fillId="3" borderId="3" xfId="1" applyNumberFormat="1" applyFont="1" applyFill="1" applyBorder="1" applyAlignment="1">
      <alignment horizontal="center"/>
    </xf>
    <xf numFmtId="14" fontId="8" fillId="3" borderId="4" xfId="1" applyNumberFormat="1" applyFont="1" applyFill="1" applyBorder="1" applyAlignment="1">
      <alignment horizontal="center"/>
    </xf>
    <xf numFmtId="14" fontId="8" fillId="3" borderId="5" xfId="1" applyNumberFormat="1" applyFont="1" applyFill="1" applyBorder="1" applyAlignment="1">
      <alignment horizontal="center"/>
    </xf>
    <xf numFmtId="0" fontId="8" fillId="3" borderId="6" xfId="1" applyFont="1" applyFill="1" applyBorder="1" applyAlignment="1">
      <alignment horizontal="center" vertical="top" wrapText="1"/>
    </xf>
    <xf numFmtId="0" fontId="8" fillId="3" borderId="2" xfId="1" applyFont="1" applyFill="1" applyBorder="1" applyAlignment="1">
      <alignment horizontal="center" vertical="top" wrapText="1"/>
    </xf>
    <xf numFmtId="0" fontId="8" fillId="3" borderId="1" xfId="1" applyFont="1" applyFill="1" applyBorder="1" applyAlignment="1">
      <alignment horizontal="center" vertical="top" wrapText="1"/>
    </xf>
    <xf numFmtId="0" fontId="8" fillId="3" borderId="3" xfId="1" applyFont="1" applyFill="1" applyBorder="1" applyAlignment="1">
      <alignment horizontal="center" vertical="center" wrapText="1"/>
    </xf>
    <xf numFmtId="0" fontId="8" fillId="3" borderId="5" xfId="1" applyFont="1" applyFill="1" applyBorder="1" applyAlignment="1">
      <alignment horizontal="center" vertical="center" wrapText="1"/>
    </xf>
    <xf numFmtId="0" fontId="8" fillId="4" borderId="7" xfId="1" applyFont="1" applyFill="1" applyBorder="1"/>
    <xf numFmtId="0" fontId="9" fillId="4" borderId="8" xfId="1" applyFont="1" applyFill="1" applyBorder="1"/>
    <xf numFmtId="14" fontId="8" fillId="3" borderId="3" xfId="1" applyNumberFormat="1" applyFont="1" applyFill="1" applyBorder="1" applyAlignment="1">
      <alignment horizontal="center" wrapText="1"/>
    </xf>
    <xf numFmtId="14" fontId="8" fillId="3" borderId="5" xfId="1" applyNumberFormat="1" applyFont="1" applyFill="1" applyBorder="1" applyAlignment="1">
      <alignment horizontal="center" wrapText="1"/>
    </xf>
    <xf numFmtId="0" fontId="8" fillId="3" borderId="9" xfId="1" applyFont="1" applyFill="1" applyBorder="1" applyAlignment="1">
      <alignment horizontal="center" vertical="top" wrapText="1"/>
    </xf>
    <xf numFmtId="0" fontId="8" fillId="3" borderId="8" xfId="1" applyFont="1" applyFill="1" applyBorder="1" applyAlignment="1">
      <alignment horizontal="center" vertical="top" wrapText="1"/>
    </xf>
    <xf numFmtId="0" fontId="8" fillId="3" borderId="7" xfId="1" applyFont="1" applyFill="1" applyBorder="1" applyAlignment="1">
      <alignment horizontal="center" vertical="top" wrapText="1"/>
    </xf>
    <xf numFmtId="0" fontId="8" fillId="3" borderId="7" xfId="1" applyFont="1" applyFill="1" applyBorder="1"/>
    <xf numFmtId="0" fontId="10" fillId="3" borderId="8" xfId="1" applyFont="1" applyFill="1" applyBorder="1"/>
    <xf numFmtId="14" fontId="8" fillId="3" borderId="4" xfId="1" applyNumberFormat="1" applyFont="1" applyFill="1" applyBorder="1" applyAlignment="1">
      <alignment horizontal="center" wrapText="1"/>
    </xf>
    <xf numFmtId="14" fontId="7" fillId="3" borderId="3" xfId="1" applyNumberFormat="1" applyFont="1" applyFill="1" applyBorder="1" applyAlignment="1">
      <alignment horizontal="center" wrapText="1"/>
    </xf>
    <xf numFmtId="14" fontId="8" fillId="3" borderId="3" xfId="1" applyNumberFormat="1" applyFont="1" applyFill="1" applyBorder="1" applyAlignment="1">
      <alignment horizontal="center" wrapText="1"/>
    </xf>
    <xf numFmtId="0" fontId="8" fillId="3" borderId="9" xfId="1" applyFont="1" applyFill="1" applyBorder="1" applyAlignment="1">
      <alignment horizontal="center" wrapText="1"/>
    </xf>
    <xf numFmtId="0" fontId="8" fillId="0" borderId="1" xfId="1" applyFont="1" applyBorder="1" applyAlignment="1">
      <alignment horizontal="left"/>
    </xf>
    <xf numFmtId="0" fontId="8" fillId="0" borderId="2" xfId="1" applyFont="1" applyBorder="1" applyAlignment="1">
      <alignment horizontal="left"/>
    </xf>
    <xf numFmtId="0" fontId="7" fillId="0" borderId="12" xfId="1" applyFont="1" applyFill="1" applyBorder="1"/>
    <xf numFmtId="0" fontId="7" fillId="0" borderId="12" xfId="1" applyFont="1" applyBorder="1"/>
    <xf numFmtId="0" fontId="7" fillId="0" borderId="6" xfId="1" applyFont="1" applyBorder="1"/>
    <xf numFmtId="0" fontId="7" fillId="0" borderId="0" xfId="1" applyFont="1" applyBorder="1" applyAlignment="1">
      <alignment horizontal="left"/>
    </xf>
    <xf numFmtId="0" fontId="8" fillId="0" borderId="13" xfId="1" applyFont="1" applyBorder="1" applyAlignment="1">
      <alignment horizontal="left"/>
    </xf>
    <xf numFmtId="3" fontId="8" fillId="0" borderId="14" xfId="1" applyNumberFormat="1" applyFont="1" applyFill="1" applyBorder="1"/>
    <xf numFmtId="3" fontId="7" fillId="0" borderId="14" xfId="1" applyNumberFormat="1" applyFont="1" applyFill="1" applyBorder="1"/>
    <xf numFmtId="3" fontId="7" fillId="0" borderId="15" xfId="1" applyNumberFormat="1" applyFont="1" applyFill="1" applyBorder="1"/>
    <xf numFmtId="0" fontId="7" fillId="0" borderId="1" xfId="1" applyFont="1" applyBorder="1" applyAlignment="1"/>
    <xf numFmtId="3" fontId="8" fillId="0" borderId="6" xfId="1" applyNumberFormat="1" applyFont="1" applyFill="1" applyBorder="1"/>
    <xf numFmtId="3" fontId="7" fillId="0" borderId="6" xfId="1" applyNumberFormat="1" applyFont="1" applyFill="1" applyBorder="1"/>
    <xf numFmtId="0" fontId="7" fillId="0" borderId="0" xfId="1" applyFont="1" applyBorder="1" applyAlignment="1"/>
    <xf numFmtId="0" fontId="7" fillId="0" borderId="0" xfId="1" quotePrefix="1" applyFont="1" applyBorder="1" applyAlignment="1"/>
    <xf numFmtId="3" fontId="8" fillId="0" borderId="15" xfId="1" applyNumberFormat="1" applyFont="1" applyFill="1" applyBorder="1"/>
    <xf numFmtId="3" fontId="8" fillId="0" borderId="9" xfId="1" applyNumberFormat="1" applyFont="1" applyFill="1" applyBorder="1"/>
    <xf numFmtId="3" fontId="7" fillId="0" borderId="9" xfId="1" applyNumberFormat="1" applyFont="1" applyFill="1" applyBorder="1"/>
    <xf numFmtId="0" fontId="7" fillId="0" borderId="4" xfId="1" quotePrefix="1" applyFont="1" applyBorder="1" applyAlignment="1"/>
    <xf numFmtId="0" fontId="7" fillId="0" borderId="5" xfId="1" applyFont="1" applyBorder="1" applyAlignment="1">
      <alignment horizontal="left" wrapText="1"/>
    </xf>
    <xf numFmtId="3" fontId="8" fillId="0" borderId="3" xfId="1" applyNumberFormat="1" applyFont="1" applyFill="1" applyBorder="1"/>
    <xf numFmtId="3" fontId="7" fillId="0" borderId="3" xfId="1" applyNumberFormat="1" applyFont="1" applyFill="1" applyBorder="1"/>
    <xf numFmtId="0" fontId="7" fillId="0" borderId="0" xfId="1" applyFont="1" applyAlignment="1">
      <alignment horizontal="left" wrapText="1"/>
    </xf>
    <xf numFmtId="0" fontId="7" fillId="0" borderId="7" xfId="1" applyFont="1" applyBorder="1" applyAlignment="1"/>
    <xf numFmtId="0" fontId="7" fillId="0" borderId="7" xfId="1" quotePrefix="1" applyFont="1" applyBorder="1" applyAlignment="1"/>
    <xf numFmtId="3" fontId="8" fillId="0" borderId="11" xfId="1" applyNumberFormat="1" applyFont="1" applyFill="1" applyBorder="1"/>
    <xf numFmtId="3" fontId="7" fillId="0" borderId="11" xfId="1" applyNumberFormat="1" applyFont="1" applyFill="1" applyBorder="1"/>
    <xf numFmtId="0" fontId="7" fillId="0" borderId="13" xfId="1" applyFont="1" applyFill="1" applyBorder="1" applyAlignment="1">
      <alignment horizontal="left" wrapText="1"/>
    </xf>
    <xf numFmtId="0" fontId="7" fillId="0" borderId="0" xfId="1" quotePrefix="1" applyFont="1" applyFill="1" applyBorder="1" applyAlignment="1"/>
    <xf numFmtId="3" fontId="8" fillId="0" borderId="14" xfId="1" applyNumberFormat="1" applyFont="1" applyFill="1" applyBorder="1" applyAlignment="1">
      <alignment vertical="center"/>
    </xf>
    <xf numFmtId="3" fontId="7" fillId="0" borderId="14" xfId="1" applyNumberFormat="1" applyFont="1" applyFill="1" applyBorder="1" applyAlignment="1">
      <alignment vertical="center"/>
    </xf>
    <xf numFmtId="3" fontId="7" fillId="0" borderId="15" xfId="1" applyNumberFormat="1" applyFont="1" applyFill="1" applyBorder="1" applyAlignment="1">
      <alignment vertical="center"/>
    </xf>
    <xf numFmtId="3" fontId="7" fillId="0" borderId="0" xfId="1" applyNumberFormat="1" applyFont="1" applyFill="1" applyBorder="1" applyAlignment="1">
      <alignment vertical="center"/>
    </xf>
    <xf numFmtId="0" fontId="7" fillId="0" borderId="0" xfId="1" applyFont="1" applyAlignment="1">
      <alignment vertical="center"/>
    </xf>
    <xf numFmtId="0" fontId="8" fillId="0" borderId="4" xfId="1" quotePrefix="1" applyFont="1" applyBorder="1" applyAlignment="1">
      <alignment horizontal="left"/>
    </xf>
    <xf numFmtId="0" fontId="8" fillId="0" borderId="4" xfId="1" applyFont="1" applyBorder="1" applyAlignment="1">
      <alignment horizontal="left"/>
    </xf>
    <xf numFmtId="3" fontId="8" fillId="0" borderId="10" xfId="1" applyNumberFormat="1" applyFont="1" applyFill="1" applyBorder="1"/>
    <xf numFmtId="3" fontId="7" fillId="0" borderId="10" xfId="1" applyNumberFormat="1" applyFont="1" applyFill="1" applyBorder="1"/>
    <xf numFmtId="0" fontId="8" fillId="0" borderId="7" xfId="1" applyFont="1" applyBorder="1" applyAlignment="1">
      <alignment horizontal="left"/>
    </xf>
    <xf numFmtId="3" fontId="8" fillId="0" borderId="10" xfId="1" applyNumberFormat="1" applyFont="1" applyFill="1" applyBorder="1" applyAlignment="1">
      <alignment vertical="center"/>
    </xf>
    <xf numFmtId="3" fontId="7" fillId="0" borderId="10" xfId="1" applyNumberFormat="1" applyFont="1" applyFill="1" applyBorder="1" applyAlignment="1">
      <alignment vertical="center"/>
    </xf>
    <xf numFmtId="3" fontId="7" fillId="0" borderId="3" xfId="1" applyNumberFormat="1" applyFont="1" applyFill="1" applyBorder="1" applyAlignment="1">
      <alignment vertical="center"/>
    </xf>
    <xf numFmtId="0" fontId="7" fillId="0" borderId="0" xfId="1" applyFont="1" applyBorder="1" applyAlignment="1">
      <alignment vertical="center"/>
    </xf>
    <xf numFmtId="0" fontId="7" fillId="0" borderId="4" xfId="1" quotePrefix="1" applyFont="1" applyFill="1" applyBorder="1" applyAlignment="1">
      <alignment horizontal="left" vertical="top"/>
    </xf>
    <xf numFmtId="0" fontId="7" fillId="0" borderId="5" xfId="1" applyFont="1" applyFill="1" applyBorder="1" applyAlignment="1">
      <alignment horizontal="left" wrapText="1"/>
    </xf>
    <xf numFmtId="0" fontId="7" fillId="0" borderId="13" xfId="1" applyFont="1" applyBorder="1" applyAlignment="1">
      <alignment horizontal="left"/>
    </xf>
    <xf numFmtId="0" fontId="8" fillId="0" borderId="1" xfId="1" quotePrefix="1" applyFont="1" applyBorder="1" applyAlignment="1"/>
    <xf numFmtId="0" fontId="8" fillId="0" borderId="1" xfId="1" applyFont="1" applyBorder="1" applyAlignment="1">
      <alignment horizontal="left"/>
    </xf>
    <xf numFmtId="0" fontId="8" fillId="0" borderId="0" xfId="1" applyFont="1" applyBorder="1"/>
    <xf numFmtId="49" fontId="7" fillId="0" borderId="0" xfId="1" applyNumberFormat="1" applyFont="1" applyBorder="1" applyAlignment="1">
      <alignment horizontal="left"/>
    </xf>
    <xf numFmtId="0" fontId="7" fillId="0" borderId="16" xfId="1" applyFont="1" applyBorder="1" applyAlignment="1">
      <alignment vertical="top"/>
    </xf>
    <xf numFmtId="49" fontId="7" fillId="0" borderId="16" xfId="1" applyNumberFormat="1" applyFont="1" applyBorder="1" applyAlignment="1">
      <alignment horizontal="left"/>
    </xf>
    <xf numFmtId="3" fontId="8" fillId="0" borderId="17" xfId="1" applyNumberFormat="1" applyFont="1" applyFill="1" applyBorder="1"/>
    <xf numFmtId="3" fontId="7" fillId="0" borderId="17" xfId="1" applyNumberFormat="1" applyFont="1" applyFill="1" applyBorder="1"/>
    <xf numFmtId="3" fontId="7" fillId="0" borderId="18" xfId="1" applyNumberFormat="1" applyFont="1" applyFill="1" applyBorder="1"/>
    <xf numFmtId="0" fontId="1" fillId="0" borderId="0" xfId="1" applyFont="1"/>
    <xf numFmtId="0" fontId="8" fillId="0" borderId="0" xfId="1" applyFont="1" applyFill="1" applyBorder="1"/>
    <xf numFmtId="0" fontId="11" fillId="0" borderId="0" xfId="1" applyFont="1"/>
    <xf numFmtId="0" fontId="6" fillId="0" borderId="0" xfId="1" applyFont="1" applyFill="1"/>
    <xf numFmtId="0" fontId="11" fillId="0" borderId="0" xfId="1" applyFont="1" applyFill="1"/>
    <xf numFmtId="0" fontId="12" fillId="0" borderId="0" xfId="1" applyFont="1" applyAlignment="1">
      <alignment horizontal="right"/>
    </xf>
    <xf numFmtId="0" fontId="12" fillId="0" borderId="0" xfId="1" applyFont="1" applyBorder="1" applyAlignment="1">
      <alignment horizontal="right"/>
    </xf>
    <xf numFmtId="0" fontId="11" fillId="0" borderId="0" xfId="1" applyFont="1" applyBorder="1"/>
    <xf numFmtId="0" fontId="7" fillId="0" borderId="13" xfId="1" applyFont="1" applyBorder="1" applyAlignment="1">
      <alignment horizontal="left" wrapText="1"/>
    </xf>
    <xf numFmtId="0" fontId="7" fillId="0" borderId="0" xfId="1" quotePrefix="1" applyFont="1" applyBorder="1"/>
    <xf numFmtId="0" fontId="12" fillId="0" borderId="0" xfId="1" applyFont="1" applyFill="1" applyBorder="1" applyAlignment="1">
      <alignment horizontal="right" textRotation="180"/>
    </xf>
    <xf numFmtId="0" fontId="13" fillId="2" borderId="0" xfId="1" applyFont="1" applyFill="1"/>
    <xf numFmtId="0" fontId="11" fillId="2" borderId="0" xfId="1" applyFont="1" applyFill="1"/>
    <xf numFmtId="0" fontId="11" fillId="2" borderId="0" xfId="1" applyFont="1" applyFill="1" applyAlignment="1"/>
    <xf numFmtId="0" fontId="14" fillId="0" borderId="0" xfId="1" applyFont="1" applyFill="1" applyBorder="1" applyAlignment="1"/>
    <xf numFmtId="0" fontId="14" fillId="0" borderId="0" xfId="1" applyFont="1" applyFill="1" applyBorder="1"/>
    <xf numFmtId="0" fontId="12" fillId="0" borderId="0" xfId="1" applyFont="1" applyFill="1" applyBorder="1" applyAlignment="1">
      <alignment horizontal="right"/>
    </xf>
    <xf numFmtId="0" fontId="11" fillId="0" borderId="0" xfId="1" applyFont="1" applyFill="1" applyBorder="1"/>
    <xf numFmtId="0" fontId="8" fillId="0" borderId="0" xfId="1" applyFont="1" applyFill="1"/>
    <xf numFmtId="0" fontId="15" fillId="0" borderId="0" xfId="1" applyFont="1" applyFill="1" applyBorder="1"/>
    <xf numFmtId="0" fontId="8" fillId="3" borderId="1" xfId="1" applyFont="1" applyFill="1" applyBorder="1" applyAlignment="1">
      <alignment vertical="center"/>
    </xf>
    <xf numFmtId="0" fontId="8" fillId="3" borderId="2" xfId="1" applyFont="1" applyFill="1" applyBorder="1" applyAlignment="1">
      <alignment vertical="center"/>
    </xf>
    <xf numFmtId="0" fontId="8" fillId="3" borderId="3" xfId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/>
    </xf>
    <xf numFmtId="0" fontId="8" fillId="3" borderId="5" xfId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 wrapText="1"/>
    </xf>
    <xf numFmtId="0" fontId="7" fillId="0" borderId="0" xfId="1" applyFont="1" applyFill="1" applyAlignment="1">
      <alignment vertical="center"/>
    </xf>
    <xf numFmtId="0" fontId="7" fillId="3" borderId="0" xfId="1" applyFont="1" applyFill="1" applyBorder="1"/>
    <xf numFmtId="0" fontId="16" fillId="4" borderId="0" xfId="1" applyFont="1" applyFill="1" applyBorder="1"/>
    <xf numFmtId="0" fontId="16" fillId="4" borderId="13" xfId="1" applyFont="1" applyFill="1" applyBorder="1"/>
    <xf numFmtId="14" fontId="8" fillId="3" borderId="6" xfId="1" applyNumberFormat="1" applyFont="1" applyFill="1" applyBorder="1" applyAlignment="1">
      <alignment horizontal="center" vertical="center" wrapText="1"/>
    </xf>
    <xf numFmtId="14" fontId="8" fillId="3" borderId="2" xfId="1" applyNumberFormat="1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8" fillId="3" borderId="15" xfId="1" applyFont="1" applyFill="1" applyBorder="1" applyAlignment="1">
      <alignment horizontal="center" vertical="center" wrapText="1"/>
    </xf>
    <xf numFmtId="0" fontId="8" fillId="3" borderId="0" xfId="1" applyFont="1" applyFill="1" applyBorder="1" applyAlignment="1">
      <alignment horizontal="center" vertical="center" wrapText="1"/>
    </xf>
    <xf numFmtId="0" fontId="7" fillId="3" borderId="7" xfId="1" applyFont="1" applyFill="1" applyBorder="1"/>
    <xf numFmtId="14" fontId="7" fillId="3" borderId="11" xfId="1" applyNumberFormat="1" applyFont="1" applyFill="1" applyBorder="1" applyAlignment="1">
      <alignment horizontal="center" wrapText="1"/>
    </xf>
    <xf numFmtId="14" fontId="8" fillId="3" borderId="9" xfId="1" applyNumberFormat="1" applyFont="1" applyFill="1" applyBorder="1" applyAlignment="1">
      <alignment horizontal="center" wrapText="1"/>
    </xf>
    <xf numFmtId="14" fontId="7" fillId="3" borderId="9" xfId="1" applyNumberFormat="1" applyFont="1" applyFill="1" applyBorder="1" applyAlignment="1">
      <alignment horizontal="center" wrapText="1"/>
    </xf>
    <xf numFmtId="0" fontId="10" fillId="0" borderId="13" xfId="1" applyFont="1" applyFill="1" applyBorder="1"/>
    <xf numFmtId="0" fontId="8" fillId="0" borderId="15" xfId="1" applyFont="1" applyFill="1" applyBorder="1" applyAlignment="1">
      <alignment horizontal="right" wrapText="1"/>
    </xf>
    <xf numFmtId="14" fontId="7" fillId="0" borderId="15" xfId="1" applyNumberFormat="1" applyFont="1" applyFill="1" applyBorder="1" applyAlignment="1">
      <alignment horizontal="right" wrapText="1"/>
    </xf>
    <xf numFmtId="0" fontId="8" fillId="0" borderId="15" xfId="1" applyFont="1" applyFill="1" applyBorder="1" applyAlignment="1">
      <alignment horizontal="center" wrapText="1"/>
    </xf>
    <xf numFmtId="14" fontId="7" fillId="0" borderId="15" xfId="1" applyNumberFormat="1" applyFont="1" applyFill="1" applyBorder="1" applyAlignment="1">
      <alignment horizontal="center" wrapText="1"/>
    </xf>
    <xf numFmtId="0" fontId="7" fillId="0" borderId="7" xfId="1" applyFont="1" applyFill="1" applyBorder="1" applyAlignment="1">
      <alignment vertical="center"/>
    </xf>
    <xf numFmtId="0" fontId="7" fillId="0" borderId="7" xfId="1" applyFont="1" applyFill="1" applyBorder="1" applyAlignment="1">
      <alignment horizontal="left" vertical="center"/>
    </xf>
    <xf numFmtId="0" fontId="7" fillId="0" borderId="8" xfId="1" applyFont="1" applyFill="1" applyBorder="1" applyAlignment="1">
      <alignment vertical="center"/>
    </xf>
    <xf numFmtId="3" fontId="8" fillId="0" borderId="15" xfId="1" applyNumberFormat="1" applyFont="1" applyFill="1" applyBorder="1" applyAlignment="1">
      <alignment horizontal="right" vertical="center"/>
    </xf>
    <xf numFmtId="3" fontId="7" fillId="0" borderId="15" xfId="1" applyNumberFormat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horizontal="left" vertical="center"/>
    </xf>
    <xf numFmtId="3" fontId="8" fillId="0" borderId="6" xfId="1" applyNumberFormat="1" applyFont="1" applyFill="1" applyBorder="1" applyAlignment="1">
      <alignment horizontal="right" vertical="center"/>
    </xf>
    <xf numFmtId="3" fontId="7" fillId="0" borderId="6" xfId="1" applyNumberFormat="1" applyFont="1" applyFill="1" applyBorder="1" applyAlignment="1">
      <alignment horizontal="right" vertical="center"/>
    </xf>
    <xf numFmtId="0" fontId="7" fillId="0" borderId="0" xfId="1" applyFont="1" applyFill="1" applyAlignment="1">
      <alignment vertical="top"/>
    </xf>
    <xf numFmtId="0" fontId="7" fillId="0" borderId="0" xfId="1" applyFont="1" applyBorder="1" applyAlignment="1">
      <alignment horizontal="left" wrapText="1"/>
    </xf>
    <xf numFmtId="0" fontId="7" fillId="0" borderId="13" xfId="1" applyFont="1" applyBorder="1" applyAlignment="1">
      <alignment horizontal="left" wrapText="1"/>
    </xf>
    <xf numFmtId="3" fontId="8" fillId="0" borderId="15" xfId="1" applyNumberFormat="1" applyFont="1" applyFill="1" applyBorder="1" applyAlignment="1">
      <alignment horizontal="right"/>
    </xf>
    <xf numFmtId="3" fontId="7" fillId="0" borderId="15" xfId="1" applyNumberFormat="1" applyFont="1" applyFill="1" applyBorder="1" applyAlignment="1">
      <alignment horizontal="right"/>
    </xf>
    <xf numFmtId="0" fontId="7" fillId="0" borderId="0" xfId="1" applyFont="1" applyFill="1" applyBorder="1" applyAlignment="1">
      <alignment horizontal="left" wrapText="1"/>
    </xf>
    <xf numFmtId="0" fontId="7" fillId="0" borderId="13" xfId="1" applyFont="1" applyFill="1" applyBorder="1" applyAlignment="1">
      <alignment horizontal="left" wrapText="1"/>
    </xf>
    <xf numFmtId="0" fontId="7" fillId="0" borderId="0" xfId="1" applyFont="1" applyFill="1" applyBorder="1" applyAlignment="1">
      <alignment horizontal="left" wrapText="1"/>
    </xf>
    <xf numFmtId="0" fontId="7" fillId="0" borderId="0" xfId="1" applyFont="1" applyFill="1" applyBorder="1" applyAlignment="1">
      <alignment horizontal="left"/>
    </xf>
    <xf numFmtId="0" fontId="7" fillId="0" borderId="7" xfId="1" applyFont="1" applyFill="1" applyBorder="1"/>
    <xf numFmtId="0" fontId="7" fillId="0" borderId="7" xfId="1" applyFont="1" applyBorder="1" applyAlignment="1">
      <alignment horizontal="left"/>
    </xf>
    <xf numFmtId="3" fontId="8" fillId="0" borderId="9" xfId="1" applyNumberFormat="1" applyFont="1" applyFill="1" applyBorder="1" applyAlignment="1">
      <alignment horizontal="right"/>
    </xf>
    <xf numFmtId="3" fontId="7" fillId="0" borderId="9" xfId="1" applyNumberFormat="1" applyFont="1" applyFill="1" applyBorder="1" applyAlignment="1">
      <alignment horizontal="right"/>
    </xf>
    <xf numFmtId="0" fontId="7" fillId="0" borderId="7" xfId="1" applyFont="1" applyFill="1" applyBorder="1" applyAlignment="1">
      <alignment horizontal="left"/>
    </xf>
    <xf numFmtId="3" fontId="8" fillId="0" borderId="11" xfId="1" applyNumberFormat="1" applyFont="1" applyFill="1" applyBorder="1" applyAlignment="1">
      <alignment horizontal="right"/>
    </xf>
    <xf numFmtId="3" fontId="7" fillId="0" borderId="11" xfId="1" applyNumberFormat="1" applyFont="1" applyFill="1" applyBorder="1" applyAlignment="1">
      <alignment horizontal="right"/>
    </xf>
    <xf numFmtId="3" fontId="8" fillId="0" borderId="11" xfId="1" applyNumberFormat="1" applyFont="1" applyFill="1" applyBorder="1" applyAlignment="1">
      <alignment horizontal="right" vertical="center"/>
    </xf>
    <xf numFmtId="3" fontId="8" fillId="0" borderId="9" xfId="1" applyNumberFormat="1" applyFont="1" applyFill="1" applyBorder="1" applyAlignment="1">
      <alignment horizontal="right" vertical="center"/>
    </xf>
    <xf numFmtId="0" fontId="7" fillId="0" borderId="4" xfId="1" applyFont="1" applyFill="1" applyBorder="1" applyAlignment="1">
      <alignment vertical="top"/>
    </xf>
    <xf numFmtId="0" fontId="7" fillId="0" borderId="4" xfId="1" applyFont="1" applyFill="1" applyBorder="1" applyAlignment="1">
      <alignment horizontal="left" vertical="top" wrapText="1"/>
    </xf>
    <xf numFmtId="0" fontId="7" fillId="0" borderId="5" xfId="1" applyFont="1" applyFill="1" applyBorder="1" applyAlignment="1">
      <alignment horizontal="left" vertical="top" wrapText="1"/>
    </xf>
    <xf numFmtId="3" fontId="8" fillId="0" borderId="6" xfId="1" applyNumberFormat="1" applyFont="1" applyFill="1" applyBorder="1" applyAlignment="1">
      <alignment horizontal="right"/>
    </xf>
    <xf numFmtId="3" fontId="7" fillId="0" borderId="6" xfId="1" applyNumberFormat="1" applyFont="1" applyFill="1" applyBorder="1" applyAlignment="1">
      <alignment horizontal="right"/>
    </xf>
    <xf numFmtId="0" fontId="7" fillId="0" borderId="4" xfId="1" applyFont="1" applyFill="1" applyBorder="1" applyAlignment="1">
      <alignment vertical="center"/>
    </xf>
    <xf numFmtId="0" fontId="7" fillId="0" borderId="4" xfId="1" applyFont="1" applyFill="1" applyBorder="1" applyAlignment="1">
      <alignment horizontal="left" vertical="center"/>
    </xf>
    <xf numFmtId="0" fontId="7" fillId="0" borderId="5" xfId="1" applyFont="1" applyFill="1" applyBorder="1" applyAlignment="1">
      <alignment vertical="center"/>
    </xf>
    <xf numFmtId="0" fontId="8" fillId="0" borderId="19" xfId="1" applyFont="1" applyFill="1" applyBorder="1" applyAlignment="1">
      <alignment horizontal="left" vertical="center"/>
    </xf>
    <xf numFmtId="0" fontId="8" fillId="0" borderId="20" xfId="1" applyFont="1" applyFill="1" applyBorder="1" applyAlignment="1">
      <alignment horizontal="left" vertical="center"/>
    </xf>
    <xf numFmtId="3" fontId="8" fillId="0" borderId="21" xfId="1" applyNumberFormat="1" applyFont="1" applyFill="1" applyBorder="1" applyAlignment="1">
      <alignment horizontal="right" vertical="center"/>
    </xf>
    <xf numFmtId="0" fontId="17" fillId="0" borderId="0" xfId="1" applyFont="1" applyBorder="1"/>
    <xf numFmtId="0" fontId="17" fillId="0" borderId="0" xfId="1" applyFont="1" applyBorder="1" applyAlignment="1">
      <alignment horizontal="left" indent="1"/>
    </xf>
    <xf numFmtId="0" fontId="18" fillId="0" borderId="0" xfId="1" applyFont="1" applyFill="1" applyBorder="1" applyAlignment="1">
      <alignment horizontal="left" vertical="center"/>
    </xf>
    <xf numFmtId="3" fontId="8" fillId="0" borderId="0" xfId="1" applyNumberFormat="1" applyFont="1" applyFill="1" applyBorder="1" applyAlignment="1">
      <alignment vertical="center"/>
    </xf>
    <xf numFmtId="0" fontId="8" fillId="0" borderId="0" xfId="1" applyFont="1" applyFill="1" applyBorder="1" applyAlignment="1">
      <alignment horizontal="left" vertical="center"/>
    </xf>
    <xf numFmtId="0" fontId="11" fillId="0" borderId="0" xfId="1" applyFont="1" applyFill="1" applyAlignment="1">
      <alignment vertical="center"/>
    </xf>
    <xf numFmtId="0" fontId="13" fillId="2" borderId="0" xfId="1" applyFont="1" applyFill="1" applyAlignment="1"/>
    <xf numFmtId="0" fontId="13" fillId="0" borderId="0" xfId="1" applyFont="1" applyFill="1" applyAlignment="1"/>
    <xf numFmtId="0" fontId="8" fillId="3" borderId="2" xfId="1" applyFont="1" applyFill="1" applyBorder="1" applyAlignment="1">
      <alignment horizontal="center" vertical="center" wrapText="1"/>
    </xf>
    <xf numFmtId="0" fontId="7" fillId="3" borderId="9" xfId="1" applyFont="1" applyFill="1" applyBorder="1" applyAlignment="1">
      <alignment horizontal="center" wrapText="1"/>
    </xf>
    <xf numFmtId="3" fontId="7" fillId="0" borderId="11" xfId="1" applyNumberFormat="1" applyFont="1" applyFill="1" applyBorder="1" applyAlignment="1">
      <alignment horizontal="right" vertical="center"/>
    </xf>
    <xf numFmtId="3" fontId="7" fillId="0" borderId="9" xfId="1" applyNumberFormat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vertical="top"/>
    </xf>
    <xf numFmtId="3" fontId="8" fillId="0" borderId="14" xfId="1" applyNumberFormat="1" applyFont="1" applyFill="1" applyBorder="1" applyAlignment="1">
      <alignment horizontal="right"/>
    </xf>
    <xf numFmtId="3" fontId="7" fillId="0" borderId="14" xfId="1" applyNumberFormat="1" applyFont="1" applyFill="1" applyBorder="1" applyAlignment="1">
      <alignment horizontal="right"/>
    </xf>
    <xf numFmtId="0" fontId="7" fillId="0" borderId="12" xfId="1" applyFont="1" applyFill="1" applyBorder="1" applyAlignment="1">
      <alignment horizontal="right"/>
    </xf>
    <xf numFmtId="0" fontId="7" fillId="0" borderId="14" xfId="1" applyFont="1" applyFill="1" applyBorder="1" applyAlignment="1">
      <alignment horizontal="right"/>
    </xf>
    <xf numFmtId="0" fontId="7" fillId="0" borderId="0" xfId="1" applyFont="1" applyFill="1" applyAlignment="1"/>
    <xf numFmtId="0" fontId="7" fillId="0" borderId="7" xfId="1" applyFont="1" applyFill="1" applyBorder="1" applyAlignment="1">
      <alignment vertical="top"/>
    </xf>
    <xf numFmtId="0" fontId="7" fillId="0" borderId="7" xfId="1" applyFont="1" applyFill="1" applyBorder="1" applyAlignment="1">
      <alignment horizontal="left" wrapText="1"/>
    </xf>
    <xf numFmtId="0" fontId="7" fillId="0" borderId="8" xfId="1" applyFont="1" applyFill="1" applyBorder="1" applyAlignment="1">
      <alignment horizontal="left"/>
    </xf>
    <xf numFmtId="0" fontId="7" fillId="0" borderId="4" xfId="1" applyFont="1" applyBorder="1" applyAlignment="1">
      <alignment horizontal="left" wrapText="1"/>
    </xf>
    <xf numFmtId="0" fontId="7" fillId="0" borderId="4" xfId="1" applyFont="1" applyBorder="1" applyAlignment="1">
      <alignment horizontal="left"/>
    </xf>
    <xf numFmtId="0" fontId="7" fillId="0" borderId="5" xfId="1" applyFont="1" applyBorder="1" applyAlignment="1">
      <alignment horizontal="left"/>
    </xf>
    <xf numFmtId="3" fontId="8" fillId="0" borderId="3" xfId="1" applyNumberFormat="1" applyFont="1" applyFill="1" applyBorder="1" applyAlignment="1">
      <alignment horizontal="right"/>
    </xf>
    <xf numFmtId="3" fontId="7" fillId="0" borderId="3" xfId="1" applyNumberFormat="1" applyFont="1" applyFill="1" applyBorder="1" applyAlignment="1">
      <alignment horizontal="right"/>
    </xf>
    <xf numFmtId="3" fontId="8" fillId="0" borderId="10" xfId="1" applyNumberFormat="1" applyFont="1" applyFill="1" applyBorder="1" applyAlignment="1">
      <alignment horizontal="right" vertical="center"/>
    </xf>
    <xf numFmtId="3" fontId="7" fillId="0" borderId="10" xfId="1" applyNumberFormat="1" applyFont="1" applyFill="1" applyBorder="1" applyAlignment="1">
      <alignment horizontal="right" vertical="center"/>
    </xf>
    <xf numFmtId="3" fontId="8" fillId="0" borderId="3" xfId="1" applyNumberFormat="1" applyFont="1" applyFill="1" applyBorder="1" applyAlignment="1">
      <alignment horizontal="right" vertical="center"/>
    </xf>
    <xf numFmtId="3" fontId="7" fillId="0" borderId="3" xfId="1" applyNumberFormat="1" applyFont="1" applyFill="1" applyBorder="1" applyAlignment="1">
      <alignment horizontal="right" vertical="center"/>
    </xf>
    <xf numFmtId="0" fontId="11" fillId="0" borderId="7" xfId="1" applyFont="1" applyFill="1" applyBorder="1" applyAlignment="1">
      <alignment vertical="center"/>
    </xf>
    <xf numFmtId="0" fontId="8" fillId="0" borderId="16" xfId="1" applyFont="1" applyFill="1" applyBorder="1" applyAlignment="1">
      <alignment horizontal="left" vertical="center"/>
    </xf>
    <xf numFmtId="0" fontId="6" fillId="0" borderId="16" xfId="1" applyFont="1" applyFill="1" applyBorder="1" applyAlignment="1">
      <alignment vertical="center"/>
    </xf>
    <xf numFmtId="0" fontId="6" fillId="0" borderId="22" xfId="1" applyFont="1" applyFill="1" applyBorder="1" applyAlignment="1">
      <alignment vertical="center"/>
    </xf>
    <xf numFmtId="0" fontId="8" fillId="0" borderId="0" xfId="1" applyFont="1" applyFill="1" applyAlignment="1">
      <alignment vertical="center"/>
    </xf>
    <xf numFmtId="3" fontId="11" fillId="0" borderId="0" xfId="1" applyNumberFormat="1" applyFont="1" applyFill="1" applyAlignment="1">
      <alignment vertical="center"/>
    </xf>
    <xf numFmtId="0" fontId="8" fillId="0" borderId="19" xfId="1" applyFont="1" applyBorder="1" applyAlignment="1">
      <alignment horizontal="right"/>
    </xf>
    <xf numFmtId="3" fontId="8" fillId="0" borderId="23" xfId="1" applyNumberFormat="1" applyFont="1" applyFill="1" applyBorder="1" applyAlignment="1">
      <alignment vertical="center"/>
    </xf>
    <xf numFmtId="3" fontId="7" fillId="0" borderId="21" xfId="1" applyNumberFormat="1" applyFont="1" applyFill="1" applyBorder="1" applyAlignment="1">
      <alignment vertical="center"/>
    </xf>
    <xf numFmtId="0" fontId="19" fillId="0" borderId="0" xfId="1" applyFont="1" applyFill="1"/>
    <xf numFmtId="3" fontId="19" fillId="0" borderId="0" xfId="1" applyNumberFormat="1" applyFont="1" applyFill="1"/>
    <xf numFmtId="3" fontId="19" fillId="0" borderId="0" xfId="1" applyNumberFormat="1" applyFont="1" applyFill="1" applyBorder="1"/>
    <xf numFmtId="3" fontId="11" fillId="0" borderId="0" xfId="1" applyNumberFormat="1" applyFont="1" applyFill="1"/>
    <xf numFmtId="3" fontId="11" fillId="0" borderId="0" xfId="1" applyNumberFormat="1" applyFont="1" applyFill="1" applyBorder="1"/>
  </cellXfs>
  <cellStyles count="4">
    <cellStyle name="Standard" xfId="0" builtinId="0"/>
    <cellStyle name="Standard 2" xfId="1"/>
    <cellStyle name="Standard 2 2" xfId="2"/>
    <cellStyle name="Standard 25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32</xdr:row>
      <xdr:rowOff>75097</xdr:rowOff>
    </xdr:from>
    <xdr:to>
      <xdr:col>18</xdr:col>
      <xdr:colOff>0</xdr:colOff>
      <xdr:row>40</xdr:row>
      <xdr:rowOff>16780</xdr:rowOff>
    </xdr:to>
    <xdr:grpSp>
      <xdr:nvGrpSpPr>
        <xdr:cNvPr id="2" name="Gruppieren 1"/>
        <xdr:cNvGrpSpPr>
          <a:grpSpLocks noChangeAspect="1"/>
        </xdr:cNvGrpSpPr>
      </xdr:nvGrpSpPr>
      <xdr:grpSpPr>
        <a:xfrm rot="5400000">
          <a:off x="14500808" y="7494489"/>
          <a:ext cx="1656183" cy="0"/>
          <a:chOff x="4932040" y="1844824"/>
          <a:chExt cx="1656183" cy="307777"/>
        </a:xfrm>
      </xdr:grpSpPr>
      <xdr:sp macro="" textlink="">
        <xdr:nvSpPr>
          <xdr:cNvPr id="3" name="Rechteck 2"/>
          <xdr:cNvSpPr/>
        </xdr:nvSpPr>
        <xdr:spPr>
          <a:xfrm>
            <a:off x="4932040" y="1862582"/>
            <a:ext cx="276511" cy="245050"/>
          </a:xfrm>
          <a:prstGeom prst="rect">
            <a:avLst/>
          </a:prstGeom>
          <a:solidFill>
            <a:srgbClr val="34909C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de-DE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de-DE"/>
          </a:p>
        </xdr:txBody>
      </xdr:sp>
      <xdr:sp macro="" textlink="">
        <xdr:nvSpPr>
          <xdr:cNvPr id="4" name="Rechteck 3"/>
          <xdr:cNvSpPr/>
        </xdr:nvSpPr>
        <xdr:spPr>
          <a:xfrm>
            <a:off x="5208551" y="1862582"/>
            <a:ext cx="276511" cy="245050"/>
          </a:xfrm>
          <a:prstGeom prst="rect">
            <a:avLst/>
          </a:prstGeom>
          <a:solidFill>
            <a:srgbClr val="34909C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de-DE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de-DE"/>
          </a:p>
        </xdr:txBody>
      </xdr:sp>
      <xdr:sp macro="" textlink="">
        <xdr:nvSpPr>
          <xdr:cNvPr id="5" name="Rechteck 4"/>
          <xdr:cNvSpPr/>
        </xdr:nvSpPr>
        <xdr:spPr>
          <a:xfrm>
            <a:off x="5485061" y="1862582"/>
            <a:ext cx="276511" cy="245050"/>
          </a:xfrm>
          <a:prstGeom prst="rect">
            <a:avLst/>
          </a:prstGeom>
          <a:solidFill>
            <a:srgbClr val="34909C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de-DE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de-DE"/>
          </a:p>
        </xdr:txBody>
      </xdr:sp>
      <xdr:sp macro="" textlink="">
        <xdr:nvSpPr>
          <xdr:cNvPr id="6" name="Rechteck 5"/>
          <xdr:cNvSpPr/>
        </xdr:nvSpPr>
        <xdr:spPr>
          <a:xfrm>
            <a:off x="5761572" y="1862582"/>
            <a:ext cx="276511" cy="245050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de-DE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de-DE"/>
          </a:p>
        </xdr:txBody>
      </xdr:sp>
      <xdr:sp macro="" textlink="">
        <xdr:nvSpPr>
          <xdr:cNvPr id="7" name="Textfeld 186"/>
          <xdr:cNvSpPr txBox="1"/>
        </xdr:nvSpPr>
        <xdr:spPr>
          <a:xfrm>
            <a:off x="6107210" y="1844824"/>
            <a:ext cx="481013" cy="307777"/>
          </a:xfrm>
          <a:prstGeom prst="rect">
            <a:avLst/>
          </a:prstGeom>
          <a:noFill/>
          <a:ln>
            <a:noFill/>
          </a:ln>
          <a:effectLst/>
        </xdr:spPr>
        <xdr:txBody>
          <a:bodyPr wrap="square" lIns="36000" rIns="36000" rtlCol="0" anchor="ctr" anchorCtr="0">
            <a:normAutofit fontScale="32500" lnSpcReduction="20000"/>
          </a:bodyPr>
          <a:lstStyle>
            <a:defPPr>
              <a:defRPr lang="de-D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de-DE" sz="4400" b="1"/>
              <a:t>Q1-3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33</xdr:row>
      <xdr:rowOff>75097</xdr:rowOff>
    </xdr:from>
    <xdr:to>
      <xdr:col>18</xdr:col>
      <xdr:colOff>0</xdr:colOff>
      <xdr:row>40</xdr:row>
      <xdr:rowOff>207280</xdr:rowOff>
    </xdr:to>
    <xdr:grpSp>
      <xdr:nvGrpSpPr>
        <xdr:cNvPr id="2" name="Gruppieren 1"/>
        <xdr:cNvGrpSpPr>
          <a:grpSpLocks noChangeAspect="1"/>
        </xdr:cNvGrpSpPr>
      </xdr:nvGrpSpPr>
      <xdr:grpSpPr>
        <a:xfrm rot="5400000">
          <a:off x="14500808" y="7684989"/>
          <a:ext cx="1656183" cy="0"/>
          <a:chOff x="4932040" y="1844824"/>
          <a:chExt cx="1656183" cy="307777"/>
        </a:xfrm>
        <a:noFill/>
      </xdr:grpSpPr>
      <xdr:sp macro="" textlink="">
        <xdr:nvSpPr>
          <xdr:cNvPr id="3" name="Rechteck 2"/>
          <xdr:cNvSpPr/>
        </xdr:nvSpPr>
        <xdr:spPr>
          <a:xfrm>
            <a:off x="4932040" y="1862582"/>
            <a:ext cx="276511" cy="245050"/>
          </a:xfrm>
          <a:prstGeom prst="rect">
            <a:avLst/>
          </a:prstGeom>
          <a:grp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de-DE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de-DE"/>
          </a:p>
        </xdr:txBody>
      </xdr:sp>
      <xdr:sp macro="" textlink="">
        <xdr:nvSpPr>
          <xdr:cNvPr id="4" name="Rechteck 3"/>
          <xdr:cNvSpPr/>
        </xdr:nvSpPr>
        <xdr:spPr>
          <a:xfrm>
            <a:off x="5208551" y="1862582"/>
            <a:ext cx="276511" cy="245050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de-DE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de-DE"/>
          </a:p>
        </xdr:txBody>
      </xdr:sp>
      <xdr:sp macro="" textlink="">
        <xdr:nvSpPr>
          <xdr:cNvPr id="5" name="Rechteck 4"/>
          <xdr:cNvSpPr/>
        </xdr:nvSpPr>
        <xdr:spPr>
          <a:xfrm>
            <a:off x="5485061" y="1862582"/>
            <a:ext cx="276511" cy="245050"/>
          </a:xfrm>
          <a:prstGeom prst="rect">
            <a:avLst/>
          </a:prstGeom>
          <a:solidFill>
            <a:srgbClr val="34909C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de-DE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de-DE"/>
          </a:p>
        </xdr:txBody>
      </xdr:sp>
      <xdr:sp macro="" textlink="">
        <xdr:nvSpPr>
          <xdr:cNvPr id="6" name="Rechteck 5"/>
          <xdr:cNvSpPr/>
        </xdr:nvSpPr>
        <xdr:spPr>
          <a:xfrm>
            <a:off x="5761572" y="1862582"/>
            <a:ext cx="276511" cy="245050"/>
          </a:xfrm>
          <a:prstGeom prst="rect">
            <a:avLst/>
          </a:prstGeom>
          <a:grp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de-DE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de-DE"/>
          </a:p>
        </xdr:txBody>
      </xdr:sp>
      <xdr:sp macro="" textlink="">
        <xdr:nvSpPr>
          <xdr:cNvPr id="7" name="Textfeld 246"/>
          <xdr:cNvSpPr txBox="1"/>
        </xdr:nvSpPr>
        <xdr:spPr>
          <a:xfrm>
            <a:off x="6107210" y="1844824"/>
            <a:ext cx="481013" cy="307777"/>
          </a:xfrm>
          <a:prstGeom prst="rect">
            <a:avLst/>
          </a:prstGeom>
          <a:grpFill/>
          <a:ln>
            <a:noFill/>
          </a:ln>
          <a:effectLst/>
        </xdr:spPr>
        <xdr:txBody>
          <a:bodyPr wrap="square" lIns="36000" rIns="36000" rtlCol="0" anchor="ctr" anchorCtr="0">
            <a:normAutofit fontScale="32500" lnSpcReduction="20000"/>
          </a:bodyPr>
          <a:lstStyle>
            <a:defPPr>
              <a:defRPr lang="de-D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de-DE" sz="4400" b="1"/>
              <a:t>Q3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2A909C"/>
    <pageSetUpPr fitToPage="1"/>
  </sheetPr>
  <dimension ref="A2:R41"/>
  <sheetViews>
    <sheetView view="pageBreakPreview" zoomScale="75" zoomScaleNormal="75" zoomScaleSheetLayoutView="75" workbookViewId="0">
      <selection activeCell="B46" sqref="B46"/>
    </sheetView>
  </sheetViews>
  <sheetFormatPr baseColWidth="10" defaultColWidth="11.42578125" defaultRowHeight="15"/>
  <cols>
    <col min="1" max="1" width="3.42578125" style="94" customWidth="1"/>
    <col min="2" max="2" width="54.140625" style="94" customWidth="1"/>
    <col min="3" max="16" width="10.7109375" style="94" customWidth="1"/>
    <col min="17" max="17" width="12.42578125" style="94" customWidth="1"/>
    <col min="18" max="18" width="10.7109375" style="94" customWidth="1"/>
    <col min="19" max="16384" width="11.42578125" style="94"/>
  </cols>
  <sheetData>
    <row r="2" spans="1:18" s="8" customFormat="1" ht="30" customHeight="1">
      <c r="A2" s="1" t="s">
        <v>0</v>
      </c>
      <c r="B2" s="1"/>
      <c r="C2" s="1"/>
      <c r="D2" s="2"/>
      <c r="E2" s="2"/>
      <c r="F2" s="2"/>
      <c r="G2" s="2"/>
      <c r="H2" s="3"/>
      <c r="I2" s="3"/>
      <c r="J2" s="3"/>
      <c r="K2" s="4"/>
      <c r="L2" s="5"/>
      <c r="M2" s="5"/>
      <c r="N2" s="5"/>
      <c r="O2" s="5"/>
      <c r="P2" s="6"/>
      <c r="Q2" s="7"/>
    </row>
    <row r="3" spans="1:18" s="10" customFormat="1" ht="15.75">
      <c r="A3" s="9"/>
      <c r="B3" s="9"/>
      <c r="C3" s="9"/>
      <c r="L3" s="11"/>
      <c r="M3" s="11"/>
      <c r="N3" s="11"/>
      <c r="O3" s="11"/>
      <c r="P3" s="12"/>
      <c r="Q3" s="12"/>
      <c r="R3" s="12"/>
    </row>
    <row r="4" spans="1:18" s="10" customFormat="1" ht="15" customHeight="1">
      <c r="P4" s="12"/>
      <c r="Q4" s="12"/>
      <c r="R4" s="12"/>
    </row>
    <row r="5" spans="1:18" s="10" customFormat="1" ht="15" customHeight="1">
      <c r="A5" s="14"/>
      <c r="B5" s="15"/>
      <c r="C5" s="16" t="s">
        <v>1</v>
      </c>
      <c r="D5" s="17"/>
      <c r="E5" s="17"/>
      <c r="F5" s="18"/>
      <c r="G5" s="16" t="s">
        <v>2</v>
      </c>
      <c r="H5" s="17"/>
      <c r="I5" s="17"/>
      <c r="J5" s="17"/>
      <c r="K5" s="17"/>
      <c r="L5" s="18"/>
      <c r="M5" s="19" t="s">
        <v>3</v>
      </c>
      <c r="N5" s="20"/>
      <c r="O5" s="19" t="s">
        <v>4</v>
      </c>
      <c r="P5" s="20"/>
      <c r="Q5" s="19" t="s">
        <v>5</v>
      </c>
      <c r="R5" s="21"/>
    </row>
    <row r="6" spans="1:18" s="10" customFormat="1" ht="30" customHeight="1">
      <c r="A6" s="24"/>
      <c r="B6" s="25"/>
      <c r="C6" s="26" t="s">
        <v>6</v>
      </c>
      <c r="D6" s="27"/>
      <c r="E6" s="26" t="s">
        <v>7</v>
      </c>
      <c r="F6" s="27"/>
      <c r="G6" s="26" t="s">
        <v>6</v>
      </c>
      <c r="H6" s="27"/>
      <c r="I6" s="26" t="s">
        <v>8</v>
      </c>
      <c r="J6" s="27"/>
      <c r="K6" s="26" t="s">
        <v>7</v>
      </c>
      <c r="L6" s="27"/>
      <c r="M6" s="28"/>
      <c r="N6" s="29"/>
      <c r="O6" s="28"/>
      <c r="P6" s="29"/>
      <c r="Q6" s="28"/>
      <c r="R6" s="30"/>
    </row>
    <row r="7" spans="1:18" s="10" customFormat="1" ht="30">
      <c r="A7" s="31" t="s">
        <v>9</v>
      </c>
      <c r="B7" s="32"/>
      <c r="C7" s="33" t="s">
        <v>10</v>
      </c>
      <c r="D7" s="34" t="s">
        <v>11</v>
      </c>
      <c r="E7" s="35" t="str">
        <f t="shared" ref="E7:L7" si="0">C7</f>
        <v>Q1-3
2014</v>
      </c>
      <c r="F7" s="34" t="str">
        <f t="shared" si="0"/>
        <v>Q1-3
2013</v>
      </c>
      <c r="G7" s="35" t="str">
        <f t="shared" si="0"/>
        <v>Q1-3
2014</v>
      </c>
      <c r="H7" s="34" t="str">
        <f>F7</f>
        <v>Q1-3
2013</v>
      </c>
      <c r="I7" s="35" t="str">
        <f t="shared" si="0"/>
        <v>Q1-3
2014</v>
      </c>
      <c r="J7" s="34" t="str">
        <f t="shared" si="0"/>
        <v>Q1-3
2013</v>
      </c>
      <c r="K7" s="35" t="str">
        <f t="shared" si="0"/>
        <v>Q1-3
2014</v>
      </c>
      <c r="L7" s="34" t="str">
        <f t="shared" si="0"/>
        <v>Q1-3
2013</v>
      </c>
      <c r="M7" s="35" t="str">
        <f>I7</f>
        <v>Q1-3
2014</v>
      </c>
      <c r="N7" s="34" t="str">
        <f>J7</f>
        <v>Q1-3
2013</v>
      </c>
      <c r="O7" s="35" t="str">
        <f>K7</f>
        <v>Q1-3
2014</v>
      </c>
      <c r="P7" s="34" t="str">
        <f>L7</f>
        <v>Q1-3
2013</v>
      </c>
      <c r="Q7" s="35" t="str">
        <f>C7</f>
        <v>Q1-3
2014</v>
      </c>
      <c r="R7" s="34" t="str">
        <f>D7</f>
        <v>Q1-3
2013</v>
      </c>
    </row>
    <row r="8" spans="1:18" s="12" customFormat="1" ht="7.5" customHeight="1">
      <c r="A8" s="37"/>
      <c r="B8" s="38"/>
      <c r="C8" s="39"/>
      <c r="D8" s="39"/>
      <c r="E8" s="39"/>
      <c r="F8" s="39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1"/>
    </row>
    <row r="9" spans="1:18" s="12" customFormat="1">
      <c r="A9" s="42" t="s">
        <v>12</v>
      </c>
      <c r="B9" s="43"/>
      <c r="C9" s="44">
        <v>7393</v>
      </c>
      <c r="D9" s="45">
        <v>8194</v>
      </c>
      <c r="E9" s="44">
        <v>12762</v>
      </c>
      <c r="F9" s="45">
        <v>12796</v>
      </c>
      <c r="G9" s="44">
        <v>4097</v>
      </c>
      <c r="H9" s="45">
        <v>3936</v>
      </c>
      <c r="I9" s="44">
        <v>4275</v>
      </c>
      <c r="J9" s="45">
        <v>4289</v>
      </c>
      <c r="K9" s="44">
        <v>4263</v>
      </c>
      <c r="L9" s="45">
        <v>4387</v>
      </c>
      <c r="M9" s="44">
        <v>4043</v>
      </c>
      <c r="N9" s="45">
        <v>4988</v>
      </c>
      <c r="O9" s="44">
        <v>0</v>
      </c>
      <c r="P9" s="45">
        <v>0</v>
      </c>
      <c r="Q9" s="44">
        <f>C9+E9+G9+I9+K9+M9+O9</f>
        <v>36833</v>
      </c>
      <c r="R9" s="46">
        <f>D9+F9+H9+J9+L9+N9+P9</f>
        <v>38590</v>
      </c>
    </row>
    <row r="10" spans="1:18" s="10" customFormat="1">
      <c r="A10" s="47" t="s">
        <v>13</v>
      </c>
      <c r="B10" s="47" t="s">
        <v>14</v>
      </c>
      <c r="C10" s="48"/>
      <c r="D10" s="49"/>
      <c r="E10" s="48"/>
      <c r="F10" s="49"/>
      <c r="G10" s="48"/>
      <c r="H10" s="49"/>
      <c r="I10" s="48"/>
      <c r="J10" s="49"/>
      <c r="K10" s="48"/>
      <c r="L10" s="49"/>
      <c r="M10" s="48"/>
      <c r="N10" s="49"/>
      <c r="O10" s="48"/>
      <c r="P10" s="49"/>
      <c r="Q10" s="48"/>
      <c r="R10" s="49"/>
    </row>
    <row r="11" spans="1:18" s="10" customFormat="1">
      <c r="A11" s="50"/>
      <c r="B11" s="51" t="s">
        <v>15</v>
      </c>
      <c r="C11" s="52">
        <f>C13+C12</f>
        <v>7399</v>
      </c>
      <c r="D11" s="46">
        <f>D13+D12</f>
        <v>8199</v>
      </c>
      <c r="E11" s="52">
        <f t="shared" ref="E11:P11" si="1">E13+E12</f>
        <v>12525</v>
      </c>
      <c r="F11" s="46">
        <f t="shared" si="1"/>
        <v>12602</v>
      </c>
      <c r="G11" s="52">
        <f t="shared" si="1"/>
        <v>4073</v>
      </c>
      <c r="H11" s="46">
        <f t="shared" si="1"/>
        <v>3926</v>
      </c>
      <c r="I11" s="52">
        <f t="shared" si="1"/>
        <v>4269</v>
      </c>
      <c r="J11" s="46">
        <f t="shared" si="1"/>
        <v>4286</v>
      </c>
      <c r="K11" s="52">
        <f t="shared" si="1"/>
        <v>4013</v>
      </c>
      <c r="L11" s="46">
        <f t="shared" si="1"/>
        <v>4093</v>
      </c>
      <c r="M11" s="52">
        <f t="shared" si="1"/>
        <v>4150</v>
      </c>
      <c r="N11" s="46">
        <f t="shared" si="1"/>
        <v>4963</v>
      </c>
      <c r="O11" s="52">
        <f t="shared" si="1"/>
        <v>0</v>
      </c>
      <c r="P11" s="46">
        <f t="shared" si="1"/>
        <v>0</v>
      </c>
      <c r="Q11" s="52">
        <f t="shared" ref="Q11:R14" si="2">C11+E11+G11+I11+K11+M11+O11</f>
        <v>36429</v>
      </c>
      <c r="R11" s="46">
        <f t="shared" si="2"/>
        <v>38069</v>
      </c>
    </row>
    <row r="12" spans="1:18" s="10" customFormat="1">
      <c r="A12" s="50"/>
      <c r="B12" s="51" t="s">
        <v>16</v>
      </c>
      <c r="C12" s="52">
        <v>309</v>
      </c>
      <c r="D12" s="46">
        <v>328</v>
      </c>
      <c r="E12" s="52">
        <v>473</v>
      </c>
      <c r="F12" s="46">
        <v>524</v>
      </c>
      <c r="G12" s="52">
        <v>53</v>
      </c>
      <c r="H12" s="46">
        <v>75</v>
      </c>
      <c r="I12" s="52">
        <v>12</v>
      </c>
      <c r="J12" s="46">
        <v>36</v>
      </c>
      <c r="K12" s="52">
        <v>155</v>
      </c>
      <c r="L12" s="46">
        <v>136</v>
      </c>
      <c r="M12" s="52">
        <v>118</v>
      </c>
      <c r="N12" s="46">
        <v>158</v>
      </c>
      <c r="O12" s="52">
        <v>0</v>
      </c>
      <c r="P12" s="46">
        <v>0</v>
      </c>
      <c r="Q12" s="52">
        <f t="shared" si="2"/>
        <v>1120</v>
      </c>
      <c r="R12" s="46">
        <f t="shared" si="2"/>
        <v>1257</v>
      </c>
    </row>
    <row r="13" spans="1:18" s="10" customFormat="1">
      <c r="A13" s="50"/>
      <c r="B13" s="51" t="s">
        <v>17</v>
      </c>
      <c r="C13" s="53">
        <v>7090</v>
      </c>
      <c r="D13" s="54">
        <v>7871</v>
      </c>
      <c r="E13" s="53">
        <v>12052</v>
      </c>
      <c r="F13" s="54">
        <v>12078</v>
      </c>
      <c r="G13" s="53">
        <v>4020</v>
      </c>
      <c r="H13" s="54">
        <v>3851</v>
      </c>
      <c r="I13" s="53">
        <v>4257</v>
      </c>
      <c r="J13" s="54">
        <v>4250</v>
      </c>
      <c r="K13" s="53">
        <v>3858</v>
      </c>
      <c r="L13" s="54">
        <v>3957</v>
      </c>
      <c r="M13" s="53">
        <v>4032</v>
      </c>
      <c r="N13" s="54">
        <v>4805</v>
      </c>
      <c r="O13" s="53">
        <v>0</v>
      </c>
      <c r="P13" s="54">
        <v>0</v>
      </c>
      <c r="Q13" s="53">
        <f t="shared" si="2"/>
        <v>35309</v>
      </c>
      <c r="R13" s="54">
        <f t="shared" si="2"/>
        <v>36812</v>
      </c>
    </row>
    <row r="14" spans="1:18" s="10" customFormat="1">
      <c r="A14" s="55" t="s">
        <v>18</v>
      </c>
      <c r="B14" s="56" t="s">
        <v>19</v>
      </c>
      <c r="C14" s="57">
        <v>513</v>
      </c>
      <c r="D14" s="58">
        <v>546</v>
      </c>
      <c r="E14" s="57">
        <v>898</v>
      </c>
      <c r="F14" s="58">
        <v>892</v>
      </c>
      <c r="G14" s="57">
        <v>2859</v>
      </c>
      <c r="H14" s="58">
        <v>2338</v>
      </c>
      <c r="I14" s="57">
        <v>1128</v>
      </c>
      <c r="J14" s="58">
        <v>1081</v>
      </c>
      <c r="K14" s="57">
        <v>154</v>
      </c>
      <c r="L14" s="58">
        <v>157</v>
      </c>
      <c r="M14" s="57">
        <v>28</v>
      </c>
      <c r="N14" s="58">
        <v>30</v>
      </c>
      <c r="O14" s="57">
        <v>0</v>
      </c>
      <c r="P14" s="58">
        <v>0</v>
      </c>
      <c r="Q14" s="57">
        <f t="shared" si="2"/>
        <v>5580</v>
      </c>
      <c r="R14" s="58">
        <f t="shared" si="2"/>
        <v>5044</v>
      </c>
    </row>
    <row r="15" spans="1:18" s="10" customFormat="1">
      <c r="A15" s="50" t="s">
        <v>20</v>
      </c>
      <c r="B15" s="59" t="s">
        <v>21</v>
      </c>
      <c r="C15" s="52"/>
      <c r="D15" s="46"/>
      <c r="E15" s="52"/>
      <c r="F15" s="46"/>
      <c r="G15" s="52"/>
      <c r="H15" s="46"/>
      <c r="I15" s="52"/>
      <c r="J15" s="46"/>
      <c r="K15" s="52"/>
      <c r="L15" s="46"/>
      <c r="M15" s="52"/>
      <c r="N15" s="46"/>
      <c r="O15" s="52"/>
      <c r="P15" s="46"/>
      <c r="Q15" s="52"/>
      <c r="R15" s="46"/>
    </row>
    <row r="16" spans="1:18" s="10" customFormat="1">
      <c r="A16" s="50"/>
      <c r="B16" s="51" t="s">
        <v>15</v>
      </c>
      <c r="C16" s="52">
        <f>C17+C18</f>
        <v>6015</v>
      </c>
      <c r="D16" s="46">
        <f t="shared" ref="D16:P16" si="3">D17+D18</f>
        <v>6303</v>
      </c>
      <c r="E16" s="52">
        <f t="shared" si="3"/>
        <v>7792</v>
      </c>
      <c r="F16" s="46">
        <f t="shared" si="3"/>
        <v>7843</v>
      </c>
      <c r="G16" s="52">
        <f t="shared" si="3"/>
        <v>6115</v>
      </c>
      <c r="H16" s="46">
        <f t="shared" si="3"/>
        <v>5470</v>
      </c>
      <c r="I16" s="52">
        <f t="shared" si="3"/>
        <v>4585</v>
      </c>
      <c r="J16" s="46">
        <f t="shared" si="3"/>
        <v>4551</v>
      </c>
      <c r="K16" s="52">
        <f t="shared" si="3"/>
        <v>2419</v>
      </c>
      <c r="L16" s="46">
        <f t="shared" si="3"/>
        <v>2616</v>
      </c>
      <c r="M16" s="52">
        <f t="shared" si="3"/>
        <v>3383</v>
      </c>
      <c r="N16" s="46">
        <f t="shared" si="3"/>
        <v>3954</v>
      </c>
      <c r="O16" s="52">
        <f t="shared" si="3"/>
        <v>0</v>
      </c>
      <c r="P16" s="46">
        <f t="shared" si="3"/>
        <v>0</v>
      </c>
      <c r="Q16" s="44">
        <f t="shared" ref="Q16:R18" si="4">C16+E16+G16+I16+K16+M16+O16</f>
        <v>30309</v>
      </c>
      <c r="R16" s="46">
        <f t="shared" si="4"/>
        <v>30737</v>
      </c>
    </row>
    <row r="17" spans="1:18" s="10" customFormat="1">
      <c r="A17" s="50"/>
      <c r="B17" s="51" t="s">
        <v>22</v>
      </c>
      <c r="C17" s="44">
        <v>169</v>
      </c>
      <c r="D17" s="45">
        <v>157</v>
      </c>
      <c r="E17" s="44">
        <v>215</v>
      </c>
      <c r="F17" s="45">
        <v>199</v>
      </c>
      <c r="G17" s="44">
        <v>32</v>
      </c>
      <c r="H17" s="45">
        <v>55</v>
      </c>
      <c r="I17" s="44">
        <v>7</v>
      </c>
      <c r="J17" s="45">
        <v>20</v>
      </c>
      <c r="K17" s="44">
        <v>32</v>
      </c>
      <c r="L17" s="45">
        <v>86</v>
      </c>
      <c r="M17" s="44">
        <v>70</v>
      </c>
      <c r="N17" s="45">
        <v>110</v>
      </c>
      <c r="O17" s="44">
        <v>0</v>
      </c>
      <c r="P17" s="45">
        <v>0</v>
      </c>
      <c r="Q17" s="44">
        <f t="shared" si="4"/>
        <v>525</v>
      </c>
      <c r="R17" s="46">
        <f t="shared" si="4"/>
        <v>627</v>
      </c>
    </row>
    <row r="18" spans="1:18" s="10" customFormat="1">
      <c r="A18" s="60"/>
      <c r="B18" s="61" t="s">
        <v>17</v>
      </c>
      <c r="C18" s="62">
        <v>5846</v>
      </c>
      <c r="D18" s="63">
        <v>6146</v>
      </c>
      <c r="E18" s="62">
        <v>7577</v>
      </c>
      <c r="F18" s="63">
        <v>7644</v>
      </c>
      <c r="G18" s="62">
        <v>6083</v>
      </c>
      <c r="H18" s="63">
        <v>5415</v>
      </c>
      <c r="I18" s="62">
        <v>4578</v>
      </c>
      <c r="J18" s="63">
        <v>4531</v>
      </c>
      <c r="K18" s="62">
        <v>2387</v>
      </c>
      <c r="L18" s="63">
        <v>2530</v>
      </c>
      <c r="M18" s="62">
        <v>3313</v>
      </c>
      <c r="N18" s="63">
        <v>3844</v>
      </c>
      <c r="O18" s="62">
        <v>0</v>
      </c>
      <c r="P18" s="63">
        <v>0</v>
      </c>
      <c r="Q18" s="62">
        <f t="shared" si="4"/>
        <v>29784</v>
      </c>
      <c r="R18" s="54">
        <f t="shared" si="4"/>
        <v>30110</v>
      </c>
    </row>
    <row r="19" spans="1:18" s="10" customFormat="1">
      <c r="A19" s="51" t="s">
        <v>23</v>
      </c>
      <c r="B19" s="64" t="s">
        <v>24</v>
      </c>
      <c r="C19" s="44"/>
      <c r="D19" s="45"/>
      <c r="E19" s="44"/>
      <c r="F19" s="45"/>
      <c r="G19" s="44"/>
      <c r="H19" s="45"/>
      <c r="I19" s="44"/>
      <c r="J19" s="45"/>
      <c r="K19" s="44"/>
      <c r="L19" s="45"/>
      <c r="M19" s="44"/>
      <c r="N19" s="45"/>
      <c r="O19" s="44"/>
      <c r="P19" s="45"/>
      <c r="Q19" s="44"/>
      <c r="R19" s="46"/>
    </row>
    <row r="20" spans="1:18" s="10" customFormat="1">
      <c r="A20" s="50"/>
      <c r="B20" s="65" t="s">
        <v>15</v>
      </c>
      <c r="C20" s="52">
        <f>C21+C22</f>
        <v>1597</v>
      </c>
      <c r="D20" s="46">
        <f t="shared" ref="D20:P20" si="5">D21+D22</f>
        <v>2111</v>
      </c>
      <c r="E20" s="52">
        <f t="shared" si="5"/>
        <v>3707</v>
      </c>
      <c r="F20" s="46">
        <f t="shared" si="5"/>
        <v>3652</v>
      </c>
      <c r="G20" s="52">
        <f t="shared" si="5"/>
        <v>841</v>
      </c>
      <c r="H20" s="46">
        <f t="shared" si="5"/>
        <v>831</v>
      </c>
      <c r="I20" s="52">
        <f t="shared" si="5"/>
        <v>516</v>
      </c>
      <c r="J20" s="46">
        <f t="shared" si="5"/>
        <v>511</v>
      </c>
      <c r="K20" s="52">
        <f t="shared" si="5"/>
        <v>1347</v>
      </c>
      <c r="L20" s="46">
        <f t="shared" si="5"/>
        <v>1354</v>
      </c>
      <c r="M20" s="52">
        <f t="shared" si="5"/>
        <v>700</v>
      </c>
      <c r="N20" s="46">
        <f t="shared" si="5"/>
        <v>909</v>
      </c>
      <c r="O20" s="52">
        <f t="shared" si="5"/>
        <v>0</v>
      </c>
      <c r="P20" s="46">
        <f t="shared" si="5"/>
        <v>0</v>
      </c>
      <c r="Q20" s="44">
        <f t="shared" ref="Q20:R22" si="6">C20+E20+G20+I20+K20+M20+O20</f>
        <v>8708</v>
      </c>
      <c r="R20" s="46">
        <f t="shared" si="6"/>
        <v>9368</v>
      </c>
    </row>
    <row r="21" spans="1:18" s="70" customFormat="1">
      <c r="A21" s="50"/>
      <c r="B21" s="65" t="s">
        <v>22</v>
      </c>
      <c r="C21" s="66">
        <v>118</v>
      </c>
      <c r="D21" s="67">
        <v>113</v>
      </c>
      <c r="E21" s="66">
        <v>51</v>
      </c>
      <c r="F21" s="67">
        <v>54</v>
      </c>
      <c r="G21" s="66">
        <v>5</v>
      </c>
      <c r="H21" s="67">
        <v>11</v>
      </c>
      <c r="I21" s="66">
        <v>2</v>
      </c>
      <c r="J21" s="67">
        <v>13</v>
      </c>
      <c r="K21" s="66">
        <v>19</v>
      </c>
      <c r="L21" s="67">
        <v>15</v>
      </c>
      <c r="M21" s="66">
        <v>41</v>
      </c>
      <c r="N21" s="67">
        <v>35</v>
      </c>
      <c r="O21" s="66">
        <v>0</v>
      </c>
      <c r="P21" s="67">
        <v>0</v>
      </c>
      <c r="Q21" s="66">
        <f t="shared" si="6"/>
        <v>236</v>
      </c>
      <c r="R21" s="68">
        <f t="shared" si="6"/>
        <v>241</v>
      </c>
    </row>
    <row r="22" spans="1:18" s="10" customFormat="1">
      <c r="A22" s="50"/>
      <c r="B22" s="51" t="s">
        <v>17</v>
      </c>
      <c r="C22" s="44">
        <v>1479</v>
      </c>
      <c r="D22" s="45">
        <v>1998</v>
      </c>
      <c r="E22" s="44">
        <v>3656</v>
      </c>
      <c r="F22" s="45">
        <v>3598</v>
      </c>
      <c r="G22" s="44">
        <v>836</v>
      </c>
      <c r="H22" s="45">
        <v>820</v>
      </c>
      <c r="I22" s="44">
        <v>514</v>
      </c>
      <c r="J22" s="45">
        <v>498</v>
      </c>
      <c r="K22" s="44">
        <v>1328</v>
      </c>
      <c r="L22" s="45">
        <v>1339</v>
      </c>
      <c r="M22" s="44">
        <v>659</v>
      </c>
      <c r="N22" s="45">
        <v>874</v>
      </c>
      <c r="O22" s="44">
        <v>0</v>
      </c>
      <c r="P22" s="45">
        <v>0</v>
      </c>
      <c r="Q22" s="44">
        <f t="shared" si="6"/>
        <v>8472</v>
      </c>
      <c r="R22" s="46">
        <f t="shared" si="6"/>
        <v>9127</v>
      </c>
    </row>
    <row r="23" spans="1:18" s="10" customFormat="1">
      <c r="A23" s="50"/>
      <c r="B23" s="51" t="s">
        <v>25</v>
      </c>
      <c r="C23" s="44"/>
      <c r="D23" s="45"/>
      <c r="E23" s="44"/>
      <c r="F23" s="45"/>
      <c r="G23" s="44"/>
      <c r="H23" s="45"/>
      <c r="I23" s="44"/>
      <c r="J23" s="45"/>
      <c r="K23" s="44"/>
      <c r="L23" s="45"/>
      <c r="M23" s="44"/>
      <c r="N23" s="45"/>
      <c r="O23" s="44"/>
      <c r="P23" s="45"/>
      <c r="Q23" s="44"/>
      <c r="R23" s="46"/>
    </row>
    <row r="24" spans="1:18" s="10" customFormat="1">
      <c r="A24" s="60"/>
      <c r="B24" s="61" t="s">
        <v>26</v>
      </c>
      <c r="C24" s="62">
        <v>2</v>
      </c>
      <c r="D24" s="63">
        <v>2</v>
      </c>
      <c r="E24" s="62">
        <v>0</v>
      </c>
      <c r="F24" s="63">
        <v>0</v>
      </c>
      <c r="G24" s="62">
        <v>21</v>
      </c>
      <c r="H24" s="63">
        <v>75</v>
      </c>
      <c r="I24" s="62">
        <v>4</v>
      </c>
      <c r="J24" s="63">
        <v>4</v>
      </c>
      <c r="K24" s="62">
        <v>0</v>
      </c>
      <c r="L24" s="63">
        <v>0</v>
      </c>
      <c r="M24" s="62">
        <v>0</v>
      </c>
      <c r="N24" s="63">
        <v>0</v>
      </c>
      <c r="O24" s="62">
        <v>0</v>
      </c>
      <c r="P24" s="63">
        <v>0</v>
      </c>
      <c r="Q24" s="62">
        <f t="shared" ref="Q24:R25" si="7">C24+E24+G24+I24+K24+M24+O24</f>
        <v>27</v>
      </c>
      <c r="R24" s="54">
        <f t="shared" si="7"/>
        <v>81</v>
      </c>
    </row>
    <row r="25" spans="1:18" s="10" customFormat="1">
      <c r="A25" s="71" t="s">
        <v>27</v>
      </c>
      <c r="B25" s="72" t="s">
        <v>28</v>
      </c>
      <c r="C25" s="73">
        <f>C13+C14-C18-C22</f>
        <v>278</v>
      </c>
      <c r="D25" s="74">
        <f t="shared" ref="D25:P25" si="8">D13+D14-D18-D22</f>
        <v>273</v>
      </c>
      <c r="E25" s="73">
        <f t="shared" si="8"/>
        <v>1717</v>
      </c>
      <c r="F25" s="74">
        <f t="shared" si="8"/>
        <v>1728</v>
      </c>
      <c r="G25" s="73">
        <f t="shared" si="8"/>
        <v>-40</v>
      </c>
      <c r="H25" s="74">
        <f t="shared" si="8"/>
        <v>-46</v>
      </c>
      <c r="I25" s="73">
        <f t="shared" si="8"/>
        <v>293</v>
      </c>
      <c r="J25" s="74">
        <f t="shared" si="8"/>
        <v>302</v>
      </c>
      <c r="K25" s="73">
        <f t="shared" si="8"/>
        <v>297</v>
      </c>
      <c r="L25" s="74">
        <f t="shared" si="8"/>
        <v>245</v>
      </c>
      <c r="M25" s="73">
        <f t="shared" si="8"/>
        <v>88</v>
      </c>
      <c r="N25" s="74">
        <f t="shared" si="8"/>
        <v>117</v>
      </c>
      <c r="O25" s="73">
        <f t="shared" si="8"/>
        <v>0</v>
      </c>
      <c r="P25" s="74">
        <f t="shared" si="8"/>
        <v>0</v>
      </c>
      <c r="Q25" s="73">
        <f t="shared" si="7"/>
        <v>2633</v>
      </c>
      <c r="R25" s="58">
        <f t="shared" si="7"/>
        <v>2619</v>
      </c>
    </row>
    <row r="26" spans="1:18" s="10" customFormat="1">
      <c r="A26" s="51" t="s">
        <v>29</v>
      </c>
      <c r="B26" s="59" t="s">
        <v>30</v>
      </c>
      <c r="C26" s="44"/>
      <c r="D26" s="45"/>
      <c r="E26" s="44"/>
      <c r="F26" s="45"/>
      <c r="G26" s="44"/>
      <c r="H26" s="45"/>
      <c r="I26" s="44"/>
      <c r="J26" s="45"/>
      <c r="K26" s="44"/>
      <c r="L26" s="45"/>
      <c r="M26" s="44"/>
      <c r="N26" s="45"/>
      <c r="O26" s="44"/>
      <c r="P26" s="45"/>
      <c r="Q26" s="44"/>
      <c r="R26" s="46"/>
    </row>
    <row r="27" spans="1:18" s="10" customFormat="1">
      <c r="A27" s="50"/>
      <c r="B27" s="51" t="s">
        <v>31</v>
      </c>
      <c r="C27" s="44">
        <v>1360</v>
      </c>
      <c r="D27" s="45">
        <v>1375</v>
      </c>
      <c r="E27" s="44">
        <v>3372</v>
      </c>
      <c r="F27" s="45">
        <v>3403</v>
      </c>
      <c r="G27" s="44">
        <v>3646</v>
      </c>
      <c r="H27" s="45">
        <v>3142</v>
      </c>
      <c r="I27" s="44">
        <v>1315</v>
      </c>
      <c r="J27" s="45">
        <v>1298</v>
      </c>
      <c r="K27" s="44">
        <v>399</v>
      </c>
      <c r="L27" s="45">
        <v>432</v>
      </c>
      <c r="M27" s="44">
        <v>73</v>
      </c>
      <c r="N27" s="45">
        <v>119</v>
      </c>
      <c r="O27" s="44">
        <v>15</v>
      </c>
      <c r="P27" s="45">
        <v>12</v>
      </c>
      <c r="Q27" s="44">
        <f t="shared" ref="Q27:R29" si="9">C27+E27+G27+I27+K27+M27+O27</f>
        <v>10180</v>
      </c>
      <c r="R27" s="46">
        <f t="shared" si="9"/>
        <v>9781</v>
      </c>
    </row>
    <row r="28" spans="1:18" s="10" customFormat="1">
      <c r="A28" s="50"/>
      <c r="B28" s="51" t="s">
        <v>32</v>
      </c>
      <c r="C28" s="44">
        <v>773</v>
      </c>
      <c r="D28" s="45">
        <v>756</v>
      </c>
      <c r="E28" s="44">
        <v>2077</v>
      </c>
      <c r="F28" s="45">
        <v>2134</v>
      </c>
      <c r="G28" s="44">
        <v>507</v>
      </c>
      <c r="H28" s="45">
        <v>737</v>
      </c>
      <c r="I28" s="44">
        <v>252</v>
      </c>
      <c r="J28" s="45">
        <v>297</v>
      </c>
      <c r="K28" s="44">
        <v>161</v>
      </c>
      <c r="L28" s="45">
        <v>132</v>
      </c>
      <c r="M28" s="44">
        <v>15</v>
      </c>
      <c r="N28" s="45">
        <v>52</v>
      </c>
      <c r="O28" s="44">
        <v>3</v>
      </c>
      <c r="P28" s="45">
        <v>11</v>
      </c>
      <c r="Q28" s="44">
        <f t="shared" si="9"/>
        <v>3788</v>
      </c>
      <c r="R28" s="46">
        <f t="shared" si="9"/>
        <v>4119</v>
      </c>
    </row>
    <row r="29" spans="1:18" s="10" customFormat="1">
      <c r="A29" s="50"/>
      <c r="B29" s="51" t="s">
        <v>33</v>
      </c>
      <c r="C29" s="44">
        <f>C27-C28</f>
        <v>587</v>
      </c>
      <c r="D29" s="45">
        <f t="shared" ref="D29:P29" si="10">D27-D28</f>
        <v>619</v>
      </c>
      <c r="E29" s="44">
        <f t="shared" si="10"/>
        <v>1295</v>
      </c>
      <c r="F29" s="45">
        <f t="shared" si="10"/>
        <v>1269</v>
      </c>
      <c r="G29" s="44">
        <f t="shared" si="10"/>
        <v>3139</v>
      </c>
      <c r="H29" s="45">
        <f t="shared" si="10"/>
        <v>2405</v>
      </c>
      <c r="I29" s="44">
        <f t="shared" si="10"/>
        <v>1063</v>
      </c>
      <c r="J29" s="45">
        <f t="shared" si="10"/>
        <v>1001</v>
      </c>
      <c r="K29" s="44">
        <f t="shared" si="10"/>
        <v>238</v>
      </c>
      <c r="L29" s="45">
        <f t="shared" si="10"/>
        <v>300</v>
      </c>
      <c r="M29" s="44">
        <f t="shared" si="10"/>
        <v>58</v>
      </c>
      <c r="N29" s="45">
        <f t="shared" si="10"/>
        <v>67</v>
      </c>
      <c r="O29" s="44">
        <f t="shared" si="10"/>
        <v>12</v>
      </c>
      <c r="P29" s="45">
        <f t="shared" si="10"/>
        <v>1</v>
      </c>
      <c r="Q29" s="44">
        <f t="shared" si="9"/>
        <v>6392</v>
      </c>
      <c r="R29" s="46">
        <f t="shared" si="9"/>
        <v>5662</v>
      </c>
    </row>
    <row r="30" spans="1:18" s="10" customFormat="1">
      <c r="A30" s="51" t="s">
        <v>34</v>
      </c>
      <c r="B30" s="59" t="s">
        <v>35</v>
      </c>
      <c r="C30" s="44">
        <v>87</v>
      </c>
      <c r="D30" s="45">
        <v>62</v>
      </c>
      <c r="E30" s="44">
        <v>162</v>
      </c>
      <c r="F30" s="45">
        <v>158</v>
      </c>
      <c r="G30" s="44">
        <v>55</v>
      </c>
      <c r="H30" s="45">
        <v>86</v>
      </c>
      <c r="I30" s="44">
        <v>13</v>
      </c>
      <c r="J30" s="45">
        <v>25</v>
      </c>
      <c r="K30" s="44">
        <v>129</v>
      </c>
      <c r="L30" s="45">
        <v>104</v>
      </c>
      <c r="M30" s="44">
        <v>41</v>
      </c>
      <c r="N30" s="45">
        <v>45</v>
      </c>
      <c r="O30" s="44">
        <v>42</v>
      </c>
      <c r="P30" s="45">
        <v>38</v>
      </c>
      <c r="Q30" s="44">
        <f t="shared" ref="Q30:R30" si="11">C30+E30+G30+I30+K30+M30+O30</f>
        <v>529</v>
      </c>
      <c r="R30" s="46">
        <f t="shared" si="11"/>
        <v>518</v>
      </c>
    </row>
    <row r="31" spans="1:18" s="70" customFormat="1">
      <c r="A31" s="51" t="s">
        <v>36</v>
      </c>
      <c r="B31" s="59" t="s">
        <v>37</v>
      </c>
      <c r="C31" s="66">
        <v>51</v>
      </c>
      <c r="D31" s="67">
        <v>52</v>
      </c>
      <c r="E31" s="66">
        <v>215</v>
      </c>
      <c r="F31" s="67">
        <v>236</v>
      </c>
      <c r="G31" s="66">
        <v>48</v>
      </c>
      <c r="H31" s="67">
        <v>65</v>
      </c>
      <c r="I31" s="66">
        <v>32</v>
      </c>
      <c r="J31" s="67">
        <v>26</v>
      </c>
      <c r="K31" s="66">
        <v>188</v>
      </c>
      <c r="L31" s="67">
        <v>157</v>
      </c>
      <c r="M31" s="66">
        <v>48</v>
      </c>
      <c r="N31" s="67">
        <v>66</v>
      </c>
      <c r="O31" s="66">
        <v>16</v>
      </c>
      <c r="P31" s="67">
        <v>26</v>
      </c>
      <c r="Q31" s="66">
        <f t="shared" ref="Q31:R31" si="12">C31+E31+G31+I31+K31+M31+O31</f>
        <v>598</v>
      </c>
      <c r="R31" s="68">
        <f t="shared" si="12"/>
        <v>628</v>
      </c>
    </row>
    <row r="32" spans="1:18" s="70" customFormat="1">
      <c r="A32" s="51" t="s">
        <v>38</v>
      </c>
      <c r="B32" s="59" t="s">
        <v>39</v>
      </c>
      <c r="C32" s="66">
        <f>-C14</f>
        <v>-513</v>
      </c>
      <c r="D32" s="67">
        <f t="shared" ref="D32:P32" si="13">-D14</f>
        <v>-546</v>
      </c>
      <c r="E32" s="66">
        <f t="shared" si="13"/>
        <v>-898</v>
      </c>
      <c r="F32" s="67">
        <f t="shared" si="13"/>
        <v>-892</v>
      </c>
      <c r="G32" s="66">
        <f t="shared" si="13"/>
        <v>-2859</v>
      </c>
      <c r="H32" s="67">
        <f t="shared" si="13"/>
        <v>-2338</v>
      </c>
      <c r="I32" s="66">
        <f t="shared" si="13"/>
        <v>-1128</v>
      </c>
      <c r="J32" s="67">
        <f t="shared" si="13"/>
        <v>-1081</v>
      </c>
      <c r="K32" s="66">
        <f t="shared" si="13"/>
        <v>-154</v>
      </c>
      <c r="L32" s="67">
        <f t="shared" si="13"/>
        <v>-157</v>
      </c>
      <c r="M32" s="66">
        <f t="shared" si="13"/>
        <v>-28</v>
      </c>
      <c r="N32" s="67">
        <f t="shared" si="13"/>
        <v>-30</v>
      </c>
      <c r="O32" s="66">
        <f t="shared" si="13"/>
        <v>0</v>
      </c>
      <c r="P32" s="67">
        <f t="shared" si="13"/>
        <v>0</v>
      </c>
      <c r="Q32" s="66">
        <f t="shared" ref="Q32:R37" si="14">C32+E32+G32+I32+K32+M32+O32</f>
        <v>-5580</v>
      </c>
      <c r="R32" s="68">
        <f t="shared" si="14"/>
        <v>-5044</v>
      </c>
    </row>
    <row r="33" spans="1:18" s="12" customFormat="1">
      <c r="A33" s="71" t="s">
        <v>40</v>
      </c>
      <c r="B33" s="72" t="s">
        <v>41</v>
      </c>
      <c r="C33" s="73">
        <f>C29+C30-C31+C32</f>
        <v>110</v>
      </c>
      <c r="D33" s="74">
        <f>D29+D30-D31+D32</f>
        <v>83</v>
      </c>
      <c r="E33" s="73">
        <f>E29+E30-E31+E32</f>
        <v>344</v>
      </c>
      <c r="F33" s="74">
        <f>F29+F30-F31+F32</f>
        <v>299</v>
      </c>
      <c r="G33" s="73">
        <f>G29+G30-G31+G32</f>
        <v>287</v>
      </c>
      <c r="H33" s="74">
        <f>H29+H30-H31+H32</f>
        <v>88</v>
      </c>
      <c r="I33" s="73">
        <f>I29+I30-I31+I32</f>
        <v>-84</v>
      </c>
      <c r="J33" s="74">
        <f>J29+J30-J31+J32</f>
        <v>-81</v>
      </c>
      <c r="K33" s="73">
        <f>K29+K30-K31+K32</f>
        <v>25</v>
      </c>
      <c r="L33" s="74">
        <f>L29+L30-L31+L32</f>
        <v>90</v>
      </c>
      <c r="M33" s="73">
        <f>M29+M30-M31+M32</f>
        <v>23</v>
      </c>
      <c r="N33" s="74">
        <f>N29+N30-N31+N32</f>
        <v>16</v>
      </c>
      <c r="O33" s="73">
        <f>O29+O30-O31+O32</f>
        <v>38</v>
      </c>
      <c r="P33" s="74">
        <f>P29+P30-P31+P32</f>
        <v>13</v>
      </c>
      <c r="Q33" s="73">
        <f t="shared" si="14"/>
        <v>743</v>
      </c>
      <c r="R33" s="58">
        <f t="shared" si="14"/>
        <v>508</v>
      </c>
    </row>
    <row r="34" spans="1:18" s="79" customFormat="1">
      <c r="A34" s="71" t="s">
        <v>42</v>
      </c>
      <c r="B34" s="75" t="s">
        <v>43</v>
      </c>
      <c r="C34" s="76">
        <f>C25+C33</f>
        <v>388</v>
      </c>
      <c r="D34" s="77">
        <f>D25+D33</f>
        <v>356</v>
      </c>
      <c r="E34" s="76">
        <f>E25+E33</f>
        <v>2061</v>
      </c>
      <c r="F34" s="77">
        <f>F25+F33</f>
        <v>2027</v>
      </c>
      <c r="G34" s="76">
        <f>G25+G33</f>
        <v>247</v>
      </c>
      <c r="H34" s="77">
        <f>H25+H33</f>
        <v>42</v>
      </c>
      <c r="I34" s="76">
        <f>I25+I33</f>
        <v>209</v>
      </c>
      <c r="J34" s="77">
        <f>J25+J33</f>
        <v>221</v>
      </c>
      <c r="K34" s="76">
        <f>K25+K33</f>
        <v>322</v>
      </c>
      <c r="L34" s="77">
        <f>L25+L33</f>
        <v>335</v>
      </c>
      <c r="M34" s="76">
        <f>M25+M33</f>
        <v>111</v>
      </c>
      <c r="N34" s="77">
        <f>N25+N33</f>
        <v>133</v>
      </c>
      <c r="O34" s="76">
        <f>O25+O33</f>
        <v>38</v>
      </c>
      <c r="P34" s="77">
        <f>P25+P33</f>
        <v>13</v>
      </c>
      <c r="Q34" s="76">
        <f t="shared" si="14"/>
        <v>3376</v>
      </c>
      <c r="R34" s="78">
        <f t="shared" si="14"/>
        <v>3127</v>
      </c>
    </row>
    <row r="35" spans="1:18" s="12" customFormat="1" ht="29.25">
      <c r="A35" s="80" t="s">
        <v>44</v>
      </c>
      <c r="B35" s="81" t="s">
        <v>45</v>
      </c>
      <c r="C35" s="73">
        <v>-81</v>
      </c>
      <c r="D35" s="74">
        <v>-83</v>
      </c>
      <c r="E35" s="73">
        <v>-316</v>
      </c>
      <c r="F35" s="74">
        <v>-345</v>
      </c>
      <c r="G35" s="73">
        <v>-12</v>
      </c>
      <c r="H35" s="74">
        <v>15</v>
      </c>
      <c r="I35" s="73">
        <v>-43</v>
      </c>
      <c r="J35" s="74">
        <v>-44</v>
      </c>
      <c r="K35" s="73">
        <v>-176</v>
      </c>
      <c r="L35" s="74">
        <v>-167</v>
      </c>
      <c r="M35" s="73">
        <v>-5</v>
      </c>
      <c r="N35" s="74">
        <v>-10</v>
      </c>
      <c r="O35" s="73">
        <v>-3</v>
      </c>
      <c r="P35" s="74">
        <v>-5</v>
      </c>
      <c r="Q35" s="73">
        <f t="shared" si="14"/>
        <v>-636</v>
      </c>
      <c r="R35" s="58">
        <f t="shared" si="14"/>
        <v>-639</v>
      </c>
    </row>
    <row r="36" spans="1:18" s="10" customFormat="1">
      <c r="A36" s="51" t="s">
        <v>46</v>
      </c>
      <c r="B36" s="82" t="s">
        <v>47</v>
      </c>
      <c r="C36" s="62">
        <v>24</v>
      </c>
      <c r="D36" s="74">
        <v>58</v>
      </c>
      <c r="E36" s="73">
        <v>100</v>
      </c>
      <c r="F36" s="74">
        <v>194</v>
      </c>
      <c r="G36" s="62">
        <v>82</v>
      </c>
      <c r="H36" s="63">
        <v>-35</v>
      </c>
      <c r="I36" s="62">
        <v>34</v>
      </c>
      <c r="J36" s="63">
        <v>64</v>
      </c>
      <c r="K36" s="62">
        <v>18</v>
      </c>
      <c r="L36" s="63">
        <v>13</v>
      </c>
      <c r="M36" s="62">
        <v>11</v>
      </c>
      <c r="N36" s="63">
        <v>29</v>
      </c>
      <c r="O36" s="62">
        <v>29</v>
      </c>
      <c r="P36" s="63">
        <v>26</v>
      </c>
      <c r="Q36" s="62">
        <f t="shared" si="14"/>
        <v>298</v>
      </c>
      <c r="R36" s="54">
        <f t="shared" si="14"/>
        <v>349</v>
      </c>
    </row>
    <row r="37" spans="1:18" s="10" customFormat="1">
      <c r="A37" s="83" t="s">
        <v>48</v>
      </c>
      <c r="B37" s="84" t="s">
        <v>49</v>
      </c>
      <c r="C37" s="44">
        <f>C34+C35-C36</f>
        <v>283</v>
      </c>
      <c r="D37" s="45">
        <f>D34+D35-D36</f>
        <v>215</v>
      </c>
      <c r="E37" s="44">
        <f t="shared" ref="E37:P37" si="15">E34+E35-E36</f>
        <v>1645</v>
      </c>
      <c r="F37" s="45">
        <f t="shared" si="15"/>
        <v>1488</v>
      </c>
      <c r="G37" s="44">
        <f t="shared" si="15"/>
        <v>153</v>
      </c>
      <c r="H37" s="45">
        <f t="shared" si="15"/>
        <v>92</v>
      </c>
      <c r="I37" s="44">
        <f t="shared" si="15"/>
        <v>132</v>
      </c>
      <c r="J37" s="45">
        <f t="shared" si="15"/>
        <v>113</v>
      </c>
      <c r="K37" s="44">
        <f t="shared" si="15"/>
        <v>128</v>
      </c>
      <c r="L37" s="45">
        <f t="shared" si="15"/>
        <v>155</v>
      </c>
      <c r="M37" s="44">
        <f t="shared" si="15"/>
        <v>95</v>
      </c>
      <c r="N37" s="45">
        <f t="shared" si="15"/>
        <v>94</v>
      </c>
      <c r="O37" s="44">
        <f t="shared" si="15"/>
        <v>6</v>
      </c>
      <c r="P37" s="45">
        <f t="shared" si="15"/>
        <v>-18</v>
      </c>
      <c r="Q37" s="44">
        <f t="shared" si="14"/>
        <v>2442</v>
      </c>
      <c r="R37" s="46">
        <f t="shared" si="14"/>
        <v>2139</v>
      </c>
    </row>
    <row r="38" spans="1:18" s="10" customFormat="1">
      <c r="A38" s="85"/>
      <c r="B38" s="42" t="s">
        <v>25</v>
      </c>
      <c r="C38" s="44"/>
      <c r="D38" s="45"/>
      <c r="E38" s="44"/>
      <c r="F38" s="45"/>
      <c r="G38" s="44"/>
      <c r="H38" s="45"/>
      <c r="I38" s="44"/>
      <c r="J38" s="45"/>
      <c r="K38" s="44"/>
      <c r="L38" s="45"/>
      <c r="M38" s="44"/>
      <c r="N38" s="45"/>
      <c r="O38" s="44"/>
      <c r="P38" s="45"/>
      <c r="Q38" s="44"/>
      <c r="R38" s="46"/>
    </row>
    <row r="39" spans="1:18" s="10" customFormat="1">
      <c r="A39" s="12"/>
      <c r="B39" s="86" t="s">
        <v>50</v>
      </c>
      <c r="C39" s="44">
        <f>C37-C40</f>
        <v>283</v>
      </c>
      <c r="D39" s="45">
        <f t="shared" ref="D39:P39" si="16">D37-D40</f>
        <v>215</v>
      </c>
      <c r="E39" s="44">
        <f t="shared" si="16"/>
        <v>1645</v>
      </c>
      <c r="F39" s="45">
        <f t="shared" si="16"/>
        <v>1485</v>
      </c>
      <c r="G39" s="44">
        <f t="shared" si="16"/>
        <v>153</v>
      </c>
      <c r="H39" s="45">
        <f t="shared" si="16"/>
        <v>92</v>
      </c>
      <c r="I39" s="44">
        <f t="shared" si="16"/>
        <v>132</v>
      </c>
      <c r="J39" s="45">
        <f t="shared" si="16"/>
        <v>113</v>
      </c>
      <c r="K39" s="44">
        <f t="shared" si="16"/>
        <v>121</v>
      </c>
      <c r="L39" s="45">
        <f t="shared" si="16"/>
        <v>141</v>
      </c>
      <c r="M39" s="44">
        <f t="shared" si="16"/>
        <v>91</v>
      </c>
      <c r="N39" s="45">
        <f t="shared" si="16"/>
        <v>91</v>
      </c>
      <c r="O39" s="44">
        <f t="shared" si="16"/>
        <v>5</v>
      </c>
      <c r="P39" s="45">
        <f t="shared" si="16"/>
        <v>-18</v>
      </c>
      <c r="Q39" s="44">
        <f t="shared" ref="Q39:R40" si="17">C39+E39+G39+I39+K39+M39+O39</f>
        <v>2430</v>
      </c>
      <c r="R39" s="46">
        <f t="shared" si="17"/>
        <v>2119</v>
      </c>
    </row>
    <row r="40" spans="1:18" s="10" customFormat="1" ht="15.75" thickBot="1">
      <c r="A40" s="87"/>
      <c r="B40" s="88" t="s">
        <v>51</v>
      </c>
      <c r="C40" s="89">
        <v>0</v>
      </c>
      <c r="D40" s="90">
        <v>0</v>
      </c>
      <c r="E40" s="89">
        <v>0</v>
      </c>
      <c r="F40" s="90">
        <v>3</v>
      </c>
      <c r="G40" s="89">
        <v>0</v>
      </c>
      <c r="H40" s="90">
        <v>0</v>
      </c>
      <c r="I40" s="89">
        <v>0</v>
      </c>
      <c r="J40" s="90">
        <v>0</v>
      </c>
      <c r="K40" s="89">
        <v>7</v>
      </c>
      <c r="L40" s="90">
        <v>14</v>
      </c>
      <c r="M40" s="89">
        <v>4</v>
      </c>
      <c r="N40" s="90">
        <v>3</v>
      </c>
      <c r="O40" s="89">
        <v>1</v>
      </c>
      <c r="P40" s="90">
        <v>0</v>
      </c>
      <c r="Q40" s="89">
        <f t="shared" si="17"/>
        <v>12</v>
      </c>
      <c r="R40" s="91">
        <f t="shared" si="17"/>
        <v>20</v>
      </c>
    </row>
    <row r="41" spans="1:18" ht="16.5" thickTop="1">
      <c r="A41" s="92"/>
      <c r="B41" s="92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</row>
  </sheetData>
  <mergeCells count="13">
    <mergeCell ref="C6:D6"/>
    <mergeCell ref="E6:F6"/>
    <mergeCell ref="G6:H6"/>
    <mergeCell ref="I6:J6"/>
    <mergeCell ref="K6:L6"/>
    <mergeCell ref="A2:C2"/>
    <mergeCell ref="A5:B5"/>
    <mergeCell ref="C5:F5"/>
    <mergeCell ref="G5:L5"/>
    <mergeCell ref="M5:N6"/>
    <mergeCell ref="O5:P6"/>
    <mergeCell ref="Q5:R6"/>
    <mergeCell ref="A8:B8"/>
  </mergeCells>
  <pageMargins left="0.39370078740157483" right="0.19685039370078741" top="0.39370078740157483" bottom="0.6692913385826772" header="0.19685039370078741" footer="0.27559055118110237"/>
  <pageSetup paperSize="9" scale="62" orientation="landscape" r:id="rId1"/>
  <headerFooter alignWithMargins="0">
    <oddFooter>&amp;L&amp;8Prepared: Kuhn (-6149), GR 1.1.3; 
28.10.2014
Peer Review:  Wagner (-2836)
Manager Review: Joest (-6069)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2A909C"/>
    <pageSetUpPr fitToPage="1"/>
  </sheetPr>
  <dimension ref="A1:R41"/>
  <sheetViews>
    <sheetView view="pageBreakPreview" zoomScale="75" zoomScaleNormal="75" zoomScaleSheetLayoutView="75" workbookViewId="0">
      <selection activeCell="B6" sqref="B6"/>
    </sheetView>
  </sheetViews>
  <sheetFormatPr baseColWidth="10" defaultColWidth="11.42578125" defaultRowHeight="15"/>
  <cols>
    <col min="1" max="1" width="3.42578125" style="94" customWidth="1"/>
    <col min="2" max="2" width="54.140625" style="94" customWidth="1"/>
    <col min="3" max="16" width="10.7109375" style="94" customWidth="1"/>
    <col min="17" max="17" width="12.42578125" style="94" customWidth="1"/>
    <col min="18" max="18" width="10.7109375" style="94" customWidth="1"/>
    <col min="19" max="16384" width="11.42578125" style="94"/>
  </cols>
  <sheetData>
    <row r="1" spans="1:18" ht="15" customHeight="1">
      <c r="A1" s="95"/>
      <c r="B1" s="96"/>
    </row>
    <row r="2" spans="1:18" ht="30" customHeight="1">
      <c r="A2" s="1" t="s">
        <v>0</v>
      </c>
      <c r="B2" s="1"/>
      <c r="C2" s="1"/>
      <c r="D2" s="2"/>
      <c r="E2" s="2"/>
      <c r="F2" s="2"/>
      <c r="G2" s="2"/>
      <c r="H2" s="4"/>
      <c r="I2" s="4"/>
      <c r="J2" s="4"/>
      <c r="K2" s="4"/>
      <c r="L2" s="97"/>
      <c r="M2" s="97"/>
      <c r="N2" s="97"/>
      <c r="O2" s="97"/>
      <c r="P2" s="98"/>
      <c r="Q2" s="99"/>
    </row>
    <row r="3" spans="1:18" s="10" customFormat="1" ht="15.75">
      <c r="A3" s="9"/>
      <c r="B3" s="9"/>
      <c r="C3" s="9"/>
      <c r="L3" s="11"/>
      <c r="M3" s="11"/>
      <c r="N3" s="11"/>
      <c r="O3" s="11"/>
      <c r="P3" s="12"/>
      <c r="Q3" s="12"/>
      <c r="R3" s="12"/>
    </row>
    <row r="4" spans="1:18" s="10" customFormat="1" ht="15" customHeight="1">
      <c r="P4" s="12"/>
      <c r="Q4" s="12"/>
      <c r="R4" s="12"/>
    </row>
    <row r="5" spans="1:18" s="10" customFormat="1" ht="15" customHeight="1">
      <c r="A5" s="14"/>
      <c r="B5" s="15"/>
      <c r="C5" s="16" t="s">
        <v>1</v>
      </c>
      <c r="D5" s="17"/>
      <c r="E5" s="17"/>
      <c r="F5" s="18"/>
      <c r="G5" s="16" t="s">
        <v>2</v>
      </c>
      <c r="H5" s="17"/>
      <c r="I5" s="17"/>
      <c r="J5" s="17"/>
      <c r="K5" s="17"/>
      <c r="L5" s="18"/>
      <c r="M5" s="19" t="s">
        <v>3</v>
      </c>
      <c r="N5" s="20"/>
      <c r="O5" s="19" t="s">
        <v>4</v>
      </c>
      <c r="P5" s="20"/>
      <c r="Q5" s="19" t="s">
        <v>5</v>
      </c>
      <c r="R5" s="21"/>
    </row>
    <row r="6" spans="1:18" s="10" customFormat="1" ht="30" customHeight="1">
      <c r="A6" s="24"/>
      <c r="B6" s="25"/>
      <c r="C6" s="26" t="s">
        <v>6</v>
      </c>
      <c r="D6" s="27"/>
      <c r="E6" s="26" t="s">
        <v>7</v>
      </c>
      <c r="F6" s="27"/>
      <c r="G6" s="26" t="s">
        <v>6</v>
      </c>
      <c r="H6" s="27"/>
      <c r="I6" s="26" t="s">
        <v>8</v>
      </c>
      <c r="J6" s="27"/>
      <c r="K6" s="26" t="s">
        <v>7</v>
      </c>
      <c r="L6" s="27"/>
      <c r="M6" s="28"/>
      <c r="N6" s="29"/>
      <c r="O6" s="28"/>
      <c r="P6" s="29"/>
      <c r="Q6" s="28"/>
      <c r="R6" s="30"/>
    </row>
    <row r="7" spans="1:18" s="10" customFormat="1" ht="30">
      <c r="A7" s="31" t="s">
        <v>9</v>
      </c>
      <c r="B7" s="32"/>
      <c r="C7" s="33" t="s">
        <v>52</v>
      </c>
      <c r="D7" s="34" t="s">
        <v>53</v>
      </c>
      <c r="E7" s="35" t="str">
        <f t="shared" ref="E7:L7" si="0">C7</f>
        <v>Q3
2014</v>
      </c>
      <c r="F7" s="34" t="str">
        <f t="shared" si="0"/>
        <v>Q3
2013</v>
      </c>
      <c r="G7" s="35" t="str">
        <f t="shared" si="0"/>
        <v>Q3
2014</v>
      </c>
      <c r="H7" s="34" t="str">
        <f>F7</f>
        <v>Q3
2013</v>
      </c>
      <c r="I7" s="35" t="str">
        <f t="shared" si="0"/>
        <v>Q3
2014</v>
      </c>
      <c r="J7" s="34" t="str">
        <f t="shared" si="0"/>
        <v>Q3
2013</v>
      </c>
      <c r="K7" s="35" t="str">
        <f t="shared" si="0"/>
        <v>Q3
2014</v>
      </c>
      <c r="L7" s="34" t="str">
        <f t="shared" si="0"/>
        <v>Q3
2013</v>
      </c>
      <c r="M7" s="35" t="str">
        <f>I7</f>
        <v>Q3
2014</v>
      </c>
      <c r="N7" s="34" t="str">
        <f>J7</f>
        <v>Q3
2013</v>
      </c>
      <c r="O7" s="35" t="str">
        <f>K7</f>
        <v>Q3
2014</v>
      </c>
      <c r="P7" s="34" t="str">
        <f>L7</f>
        <v>Q3
2013</v>
      </c>
      <c r="Q7" s="35" t="str">
        <f>C7</f>
        <v>Q3
2014</v>
      </c>
      <c r="R7" s="34" t="str">
        <f>D7</f>
        <v>Q3
2013</v>
      </c>
    </row>
    <row r="8" spans="1:18" s="12" customFormat="1" ht="7.5" customHeight="1">
      <c r="A8" s="37"/>
      <c r="B8" s="38"/>
      <c r="C8" s="39"/>
      <c r="D8" s="39"/>
      <c r="E8" s="39"/>
      <c r="F8" s="39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1"/>
    </row>
    <row r="9" spans="1:18" s="12" customFormat="1">
      <c r="A9" s="42" t="s">
        <v>12</v>
      </c>
      <c r="B9" s="43"/>
      <c r="C9" s="44">
        <v>2449</v>
      </c>
      <c r="D9" s="45">
        <v>2631</v>
      </c>
      <c r="E9" s="44">
        <v>4284</v>
      </c>
      <c r="F9" s="45">
        <v>4263</v>
      </c>
      <c r="G9" s="44">
        <v>1349</v>
      </c>
      <c r="H9" s="45">
        <v>1278</v>
      </c>
      <c r="I9" s="44">
        <v>1423</v>
      </c>
      <c r="J9" s="45">
        <v>1421</v>
      </c>
      <c r="K9" s="44">
        <v>1245</v>
      </c>
      <c r="L9" s="45">
        <v>1293</v>
      </c>
      <c r="M9" s="44">
        <v>1303</v>
      </c>
      <c r="N9" s="45">
        <v>1611</v>
      </c>
      <c r="O9" s="44">
        <v>0</v>
      </c>
      <c r="P9" s="45">
        <v>0</v>
      </c>
      <c r="Q9" s="44">
        <f>C9+E9+G9+I9+K9+M9+O9</f>
        <v>12053</v>
      </c>
      <c r="R9" s="46">
        <f>D9+F9+H9+J9+L9+N9+P9</f>
        <v>12497</v>
      </c>
    </row>
    <row r="10" spans="1:18" s="10" customFormat="1">
      <c r="A10" s="47" t="s">
        <v>13</v>
      </c>
      <c r="B10" s="47" t="s">
        <v>14</v>
      </c>
      <c r="C10" s="48"/>
      <c r="D10" s="49"/>
      <c r="E10" s="48"/>
      <c r="F10" s="49"/>
      <c r="G10" s="48"/>
      <c r="H10" s="49"/>
      <c r="I10" s="48"/>
      <c r="J10" s="49"/>
      <c r="K10" s="48"/>
      <c r="L10" s="49"/>
      <c r="M10" s="48"/>
      <c r="N10" s="49"/>
      <c r="O10" s="48"/>
      <c r="P10" s="49"/>
      <c r="Q10" s="48"/>
      <c r="R10" s="49"/>
    </row>
    <row r="11" spans="1:18" s="10" customFormat="1">
      <c r="A11" s="50"/>
      <c r="B11" s="51" t="s">
        <v>15</v>
      </c>
      <c r="C11" s="52">
        <f>C13+C12</f>
        <v>2455</v>
      </c>
      <c r="D11" s="46">
        <f>D13+D12</f>
        <v>2637</v>
      </c>
      <c r="E11" s="52">
        <f t="shared" ref="E11:P11" si="1">E13+E12</f>
        <v>4202</v>
      </c>
      <c r="F11" s="46">
        <f t="shared" si="1"/>
        <v>4205</v>
      </c>
      <c r="G11" s="52">
        <f t="shared" si="1"/>
        <v>1342</v>
      </c>
      <c r="H11" s="46">
        <f t="shared" si="1"/>
        <v>1272</v>
      </c>
      <c r="I11" s="52">
        <f t="shared" si="1"/>
        <v>1436</v>
      </c>
      <c r="J11" s="46">
        <f t="shared" si="1"/>
        <v>1432</v>
      </c>
      <c r="K11" s="52">
        <f t="shared" si="1"/>
        <v>1354</v>
      </c>
      <c r="L11" s="46">
        <f t="shared" si="1"/>
        <v>1409</v>
      </c>
      <c r="M11" s="52">
        <f t="shared" si="1"/>
        <v>1311</v>
      </c>
      <c r="N11" s="46">
        <f t="shared" si="1"/>
        <v>1589</v>
      </c>
      <c r="O11" s="52">
        <f t="shared" si="1"/>
        <v>0</v>
      </c>
      <c r="P11" s="46">
        <f t="shared" si="1"/>
        <v>0</v>
      </c>
      <c r="Q11" s="52">
        <f t="shared" ref="Q11:R14" si="2">C11+E11+G11+I11+K11+M11+O11</f>
        <v>12100</v>
      </c>
      <c r="R11" s="46">
        <f t="shared" si="2"/>
        <v>12544</v>
      </c>
    </row>
    <row r="12" spans="1:18" s="10" customFormat="1">
      <c r="A12" s="50"/>
      <c r="B12" s="51" t="s">
        <v>16</v>
      </c>
      <c r="C12" s="52">
        <v>97</v>
      </c>
      <c r="D12" s="46">
        <v>109</v>
      </c>
      <c r="E12" s="52">
        <v>178</v>
      </c>
      <c r="F12" s="46">
        <v>193</v>
      </c>
      <c r="G12" s="52">
        <v>17</v>
      </c>
      <c r="H12" s="46">
        <v>23</v>
      </c>
      <c r="I12" s="52">
        <v>5</v>
      </c>
      <c r="J12" s="46">
        <v>12</v>
      </c>
      <c r="K12" s="52">
        <v>57</v>
      </c>
      <c r="L12" s="46">
        <v>53</v>
      </c>
      <c r="M12" s="52">
        <v>37</v>
      </c>
      <c r="N12" s="46">
        <v>43</v>
      </c>
      <c r="O12" s="52">
        <v>0</v>
      </c>
      <c r="P12" s="46">
        <v>0</v>
      </c>
      <c r="Q12" s="52">
        <f t="shared" si="2"/>
        <v>391</v>
      </c>
      <c r="R12" s="46">
        <f t="shared" si="2"/>
        <v>433</v>
      </c>
    </row>
    <row r="13" spans="1:18" s="10" customFormat="1">
      <c r="A13" s="50"/>
      <c r="B13" s="51" t="s">
        <v>17</v>
      </c>
      <c r="C13" s="53">
        <v>2358</v>
      </c>
      <c r="D13" s="54">
        <v>2528</v>
      </c>
      <c r="E13" s="53">
        <v>4024</v>
      </c>
      <c r="F13" s="54">
        <v>4012</v>
      </c>
      <c r="G13" s="53">
        <v>1325</v>
      </c>
      <c r="H13" s="54">
        <v>1249</v>
      </c>
      <c r="I13" s="53">
        <v>1431</v>
      </c>
      <c r="J13" s="54">
        <v>1420</v>
      </c>
      <c r="K13" s="53">
        <v>1297</v>
      </c>
      <c r="L13" s="54">
        <v>1356</v>
      </c>
      <c r="M13" s="53">
        <v>1274</v>
      </c>
      <c r="N13" s="54">
        <v>1546</v>
      </c>
      <c r="O13" s="53">
        <v>0</v>
      </c>
      <c r="P13" s="54">
        <v>0</v>
      </c>
      <c r="Q13" s="53">
        <f t="shared" si="2"/>
        <v>11709</v>
      </c>
      <c r="R13" s="54">
        <f t="shared" si="2"/>
        <v>12111</v>
      </c>
    </row>
    <row r="14" spans="1:18" s="10" customFormat="1">
      <c r="A14" s="55" t="s">
        <v>18</v>
      </c>
      <c r="B14" s="56" t="s">
        <v>19</v>
      </c>
      <c r="C14" s="57">
        <v>168</v>
      </c>
      <c r="D14" s="58">
        <v>189</v>
      </c>
      <c r="E14" s="57">
        <v>305</v>
      </c>
      <c r="F14" s="58">
        <v>296</v>
      </c>
      <c r="G14" s="57">
        <v>874</v>
      </c>
      <c r="H14" s="58">
        <v>853</v>
      </c>
      <c r="I14" s="57">
        <v>368</v>
      </c>
      <c r="J14" s="58">
        <v>335</v>
      </c>
      <c r="K14" s="57">
        <v>52</v>
      </c>
      <c r="L14" s="58">
        <v>52</v>
      </c>
      <c r="M14" s="57">
        <v>9</v>
      </c>
      <c r="N14" s="58">
        <v>10</v>
      </c>
      <c r="O14" s="57">
        <v>0</v>
      </c>
      <c r="P14" s="58">
        <v>0</v>
      </c>
      <c r="Q14" s="57">
        <f t="shared" si="2"/>
        <v>1776</v>
      </c>
      <c r="R14" s="58">
        <f t="shared" si="2"/>
        <v>1735</v>
      </c>
    </row>
    <row r="15" spans="1:18" s="10" customFormat="1">
      <c r="A15" s="50" t="s">
        <v>20</v>
      </c>
      <c r="B15" s="59" t="s">
        <v>21</v>
      </c>
      <c r="C15" s="52"/>
      <c r="D15" s="46"/>
      <c r="E15" s="52"/>
      <c r="F15" s="46"/>
      <c r="G15" s="52"/>
      <c r="H15" s="46"/>
      <c r="I15" s="52"/>
      <c r="J15" s="46"/>
      <c r="K15" s="52"/>
      <c r="L15" s="46"/>
      <c r="M15" s="52"/>
      <c r="N15" s="46"/>
      <c r="O15" s="52"/>
      <c r="P15" s="46"/>
      <c r="Q15" s="52"/>
      <c r="R15" s="46"/>
    </row>
    <row r="16" spans="1:18" s="10" customFormat="1">
      <c r="A16" s="50"/>
      <c r="B16" s="51" t="s">
        <v>15</v>
      </c>
      <c r="C16" s="52">
        <f>C17+C18</f>
        <v>1926</v>
      </c>
      <c r="D16" s="46">
        <f t="shared" ref="D16:P16" si="3">D17+D18</f>
        <v>2394</v>
      </c>
      <c r="E16" s="52">
        <f t="shared" si="3"/>
        <v>2607</v>
      </c>
      <c r="F16" s="46">
        <f t="shared" si="3"/>
        <v>2660</v>
      </c>
      <c r="G16" s="52">
        <f t="shared" si="3"/>
        <v>1948</v>
      </c>
      <c r="H16" s="46">
        <f t="shared" si="3"/>
        <v>1950</v>
      </c>
      <c r="I16" s="52">
        <f t="shared" si="3"/>
        <v>1541</v>
      </c>
      <c r="J16" s="46">
        <f t="shared" si="3"/>
        <v>1489</v>
      </c>
      <c r="K16" s="52">
        <f t="shared" si="3"/>
        <v>799</v>
      </c>
      <c r="L16" s="46">
        <f t="shared" si="3"/>
        <v>927</v>
      </c>
      <c r="M16" s="52">
        <f t="shared" si="3"/>
        <v>1051</v>
      </c>
      <c r="N16" s="46">
        <f t="shared" si="3"/>
        <v>1268</v>
      </c>
      <c r="O16" s="52">
        <f t="shared" si="3"/>
        <v>0</v>
      </c>
      <c r="P16" s="46">
        <f t="shared" si="3"/>
        <v>0</v>
      </c>
      <c r="Q16" s="44">
        <f t="shared" ref="Q16:R18" si="4">C16+E16+G16+I16+K16+M16+O16</f>
        <v>9872</v>
      </c>
      <c r="R16" s="46">
        <f t="shared" si="4"/>
        <v>10688</v>
      </c>
    </row>
    <row r="17" spans="1:18" s="10" customFormat="1">
      <c r="A17" s="50"/>
      <c r="B17" s="51" t="s">
        <v>22</v>
      </c>
      <c r="C17" s="44">
        <v>48</v>
      </c>
      <c r="D17" s="45">
        <v>48</v>
      </c>
      <c r="E17" s="44">
        <v>124</v>
      </c>
      <c r="F17" s="45">
        <v>87</v>
      </c>
      <c r="G17" s="44">
        <v>16</v>
      </c>
      <c r="H17" s="45">
        <v>13</v>
      </c>
      <c r="I17" s="44">
        <v>1</v>
      </c>
      <c r="J17" s="45">
        <v>9</v>
      </c>
      <c r="K17" s="44">
        <v>-6</v>
      </c>
      <c r="L17" s="45">
        <v>28</v>
      </c>
      <c r="M17" s="44">
        <v>17</v>
      </c>
      <c r="N17" s="45">
        <v>43</v>
      </c>
      <c r="O17" s="44">
        <v>0</v>
      </c>
      <c r="P17" s="45">
        <v>0</v>
      </c>
      <c r="Q17" s="44">
        <f t="shared" si="4"/>
        <v>200</v>
      </c>
      <c r="R17" s="46">
        <f t="shared" si="4"/>
        <v>228</v>
      </c>
    </row>
    <row r="18" spans="1:18" s="10" customFormat="1">
      <c r="A18" s="60"/>
      <c r="B18" s="61" t="s">
        <v>17</v>
      </c>
      <c r="C18" s="62">
        <v>1878</v>
      </c>
      <c r="D18" s="63">
        <v>2346</v>
      </c>
      <c r="E18" s="62">
        <v>2483</v>
      </c>
      <c r="F18" s="63">
        <v>2573</v>
      </c>
      <c r="G18" s="62">
        <v>1932</v>
      </c>
      <c r="H18" s="63">
        <v>1937</v>
      </c>
      <c r="I18" s="62">
        <v>1540</v>
      </c>
      <c r="J18" s="63">
        <v>1480</v>
      </c>
      <c r="K18" s="62">
        <v>805</v>
      </c>
      <c r="L18" s="63">
        <v>899</v>
      </c>
      <c r="M18" s="62">
        <v>1034</v>
      </c>
      <c r="N18" s="63">
        <v>1225</v>
      </c>
      <c r="O18" s="62">
        <v>0</v>
      </c>
      <c r="P18" s="63">
        <v>0</v>
      </c>
      <c r="Q18" s="62">
        <f t="shared" si="4"/>
        <v>9672</v>
      </c>
      <c r="R18" s="54">
        <f t="shared" si="4"/>
        <v>10460</v>
      </c>
    </row>
    <row r="19" spans="1:18" s="10" customFormat="1">
      <c r="A19" s="51" t="s">
        <v>23</v>
      </c>
      <c r="B19" s="100" t="s">
        <v>24</v>
      </c>
      <c r="C19" s="44"/>
      <c r="D19" s="45"/>
      <c r="E19" s="44"/>
      <c r="F19" s="45"/>
      <c r="G19" s="44"/>
      <c r="H19" s="45"/>
      <c r="I19" s="44"/>
      <c r="J19" s="45"/>
      <c r="K19" s="44"/>
      <c r="L19" s="45"/>
      <c r="M19" s="44"/>
      <c r="N19" s="45"/>
      <c r="O19" s="44"/>
      <c r="P19" s="45"/>
      <c r="Q19" s="44"/>
      <c r="R19" s="46"/>
    </row>
    <row r="20" spans="1:18" s="10" customFormat="1">
      <c r="A20" s="50"/>
      <c r="B20" s="65" t="s">
        <v>15</v>
      </c>
      <c r="C20" s="52">
        <f>C21+C22</f>
        <v>639</v>
      </c>
      <c r="D20" s="46">
        <f t="shared" ref="D20:P20" si="5">D21+D22</f>
        <v>436</v>
      </c>
      <c r="E20" s="52">
        <f t="shared" si="5"/>
        <v>1208</v>
      </c>
      <c r="F20" s="46">
        <f t="shared" si="5"/>
        <v>1230</v>
      </c>
      <c r="G20" s="52">
        <f t="shared" si="5"/>
        <v>266</v>
      </c>
      <c r="H20" s="46">
        <f t="shared" si="5"/>
        <v>175</v>
      </c>
      <c r="I20" s="52">
        <f t="shared" si="5"/>
        <v>170</v>
      </c>
      <c r="J20" s="46">
        <f t="shared" si="5"/>
        <v>161</v>
      </c>
      <c r="K20" s="52">
        <f t="shared" si="5"/>
        <v>452</v>
      </c>
      <c r="L20" s="46">
        <f t="shared" si="5"/>
        <v>459</v>
      </c>
      <c r="M20" s="52">
        <f t="shared" si="5"/>
        <v>215</v>
      </c>
      <c r="N20" s="46">
        <f t="shared" si="5"/>
        <v>270</v>
      </c>
      <c r="O20" s="52">
        <f t="shared" si="5"/>
        <v>0</v>
      </c>
      <c r="P20" s="46">
        <f t="shared" si="5"/>
        <v>0</v>
      </c>
      <c r="Q20" s="44">
        <f t="shared" ref="Q20:R22" si="6">C20+E20+G20+I20+K20+M20+O20</f>
        <v>2950</v>
      </c>
      <c r="R20" s="46">
        <f t="shared" si="6"/>
        <v>2731</v>
      </c>
    </row>
    <row r="21" spans="1:18" s="70" customFormat="1">
      <c r="A21" s="50"/>
      <c r="B21" s="65" t="s">
        <v>22</v>
      </c>
      <c r="C21" s="66">
        <v>48</v>
      </c>
      <c r="D21" s="67">
        <v>38</v>
      </c>
      <c r="E21" s="66">
        <v>19</v>
      </c>
      <c r="F21" s="67">
        <v>20</v>
      </c>
      <c r="G21" s="66">
        <v>1</v>
      </c>
      <c r="H21" s="67">
        <v>0</v>
      </c>
      <c r="I21" s="66">
        <v>1</v>
      </c>
      <c r="J21" s="67">
        <v>3</v>
      </c>
      <c r="K21" s="66">
        <v>10</v>
      </c>
      <c r="L21" s="67">
        <v>11</v>
      </c>
      <c r="M21" s="66">
        <v>16</v>
      </c>
      <c r="N21" s="67">
        <v>11</v>
      </c>
      <c r="O21" s="66">
        <v>0</v>
      </c>
      <c r="P21" s="67">
        <v>0</v>
      </c>
      <c r="Q21" s="66">
        <f t="shared" si="6"/>
        <v>95</v>
      </c>
      <c r="R21" s="68">
        <f t="shared" si="6"/>
        <v>83</v>
      </c>
    </row>
    <row r="22" spans="1:18" s="10" customFormat="1">
      <c r="A22" s="50"/>
      <c r="B22" s="51" t="s">
        <v>17</v>
      </c>
      <c r="C22" s="44">
        <v>591</v>
      </c>
      <c r="D22" s="45">
        <v>398</v>
      </c>
      <c r="E22" s="44">
        <v>1189</v>
      </c>
      <c r="F22" s="45">
        <v>1210</v>
      </c>
      <c r="G22" s="44">
        <v>265</v>
      </c>
      <c r="H22" s="45">
        <v>175</v>
      </c>
      <c r="I22" s="44">
        <v>169</v>
      </c>
      <c r="J22" s="45">
        <v>158</v>
      </c>
      <c r="K22" s="44">
        <v>442</v>
      </c>
      <c r="L22" s="45">
        <v>448</v>
      </c>
      <c r="M22" s="44">
        <v>199</v>
      </c>
      <c r="N22" s="45">
        <v>259</v>
      </c>
      <c r="O22" s="44">
        <v>0</v>
      </c>
      <c r="P22" s="45">
        <v>0</v>
      </c>
      <c r="Q22" s="44">
        <f t="shared" si="6"/>
        <v>2855</v>
      </c>
      <c r="R22" s="46">
        <f t="shared" si="6"/>
        <v>2648</v>
      </c>
    </row>
    <row r="23" spans="1:18" s="10" customFormat="1">
      <c r="A23" s="50"/>
      <c r="B23" s="51" t="s">
        <v>25</v>
      </c>
      <c r="C23" s="44"/>
      <c r="D23" s="45"/>
      <c r="E23" s="44"/>
      <c r="F23" s="45"/>
      <c r="G23" s="44"/>
      <c r="H23" s="45"/>
      <c r="I23" s="44"/>
      <c r="J23" s="45"/>
      <c r="K23" s="44"/>
      <c r="L23" s="45"/>
      <c r="M23" s="44"/>
      <c r="N23" s="45"/>
      <c r="O23" s="44"/>
      <c r="P23" s="45"/>
      <c r="Q23" s="44"/>
      <c r="R23" s="46"/>
    </row>
    <row r="24" spans="1:18" s="10" customFormat="1">
      <c r="A24" s="60"/>
      <c r="B24" s="61" t="s">
        <v>26</v>
      </c>
      <c r="C24" s="62">
        <v>1</v>
      </c>
      <c r="D24" s="63">
        <v>1</v>
      </c>
      <c r="E24" s="62">
        <v>0</v>
      </c>
      <c r="F24" s="63">
        <v>0</v>
      </c>
      <c r="G24" s="62">
        <v>7</v>
      </c>
      <c r="H24" s="63">
        <v>20</v>
      </c>
      <c r="I24" s="62">
        <v>2</v>
      </c>
      <c r="J24" s="63">
        <v>2</v>
      </c>
      <c r="K24" s="62">
        <v>0</v>
      </c>
      <c r="L24" s="63">
        <v>0</v>
      </c>
      <c r="M24" s="62">
        <v>0</v>
      </c>
      <c r="N24" s="63">
        <v>0</v>
      </c>
      <c r="O24" s="62">
        <v>0</v>
      </c>
      <c r="P24" s="63">
        <v>0</v>
      </c>
      <c r="Q24" s="62">
        <f t="shared" ref="Q24:R25" si="7">C24+E24+G24+I24+K24+M24+O24</f>
        <v>10</v>
      </c>
      <c r="R24" s="54">
        <f t="shared" si="7"/>
        <v>23</v>
      </c>
    </row>
    <row r="25" spans="1:18" s="10" customFormat="1">
      <c r="A25" s="71" t="s">
        <v>27</v>
      </c>
      <c r="B25" s="72" t="s">
        <v>28</v>
      </c>
      <c r="C25" s="73">
        <f>C13+C14-C18-C22</f>
        <v>57</v>
      </c>
      <c r="D25" s="74">
        <f t="shared" ref="D25:P25" si="8">D13+D14-D18-D22</f>
        <v>-27</v>
      </c>
      <c r="E25" s="73">
        <f t="shared" si="8"/>
        <v>657</v>
      </c>
      <c r="F25" s="74">
        <f t="shared" si="8"/>
        <v>525</v>
      </c>
      <c r="G25" s="73">
        <f t="shared" si="8"/>
        <v>2</v>
      </c>
      <c r="H25" s="74">
        <f t="shared" si="8"/>
        <v>-10</v>
      </c>
      <c r="I25" s="73">
        <f t="shared" si="8"/>
        <v>90</v>
      </c>
      <c r="J25" s="74">
        <f t="shared" si="8"/>
        <v>117</v>
      </c>
      <c r="K25" s="73">
        <f t="shared" si="8"/>
        <v>102</v>
      </c>
      <c r="L25" s="74">
        <f t="shared" si="8"/>
        <v>61</v>
      </c>
      <c r="M25" s="73">
        <f t="shared" si="8"/>
        <v>50</v>
      </c>
      <c r="N25" s="74">
        <f t="shared" si="8"/>
        <v>72</v>
      </c>
      <c r="O25" s="73">
        <f t="shared" si="8"/>
        <v>0</v>
      </c>
      <c r="P25" s="74">
        <f t="shared" si="8"/>
        <v>0</v>
      </c>
      <c r="Q25" s="73">
        <f t="shared" si="7"/>
        <v>958</v>
      </c>
      <c r="R25" s="58">
        <f t="shared" si="7"/>
        <v>738</v>
      </c>
    </row>
    <row r="26" spans="1:18" s="10" customFormat="1">
      <c r="A26" s="51" t="s">
        <v>29</v>
      </c>
      <c r="B26" s="59" t="s">
        <v>30</v>
      </c>
      <c r="C26" s="44"/>
      <c r="D26" s="45"/>
      <c r="E26" s="44"/>
      <c r="F26" s="45"/>
      <c r="G26" s="44"/>
      <c r="H26" s="45"/>
      <c r="I26" s="44"/>
      <c r="J26" s="45"/>
      <c r="K26" s="44"/>
      <c r="L26" s="45"/>
      <c r="M26" s="44"/>
      <c r="N26" s="45"/>
      <c r="O26" s="44"/>
      <c r="P26" s="45"/>
      <c r="Q26" s="44"/>
      <c r="R26" s="46"/>
    </row>
    <row r="27" spans="1:18" s="10" customFormat="1">
      <c r="A27" s="50"/>
      <c r="B27" s="51" t="s">
        <v>31</v>
      </c>
      <c r="C27" s="44">
        <v>449</v>
      </c>
      <c r="D27" s="45">
        <v>441</v>
      </c>
      <c r="E27" s="44">
        <v>1048</v>
      </c>
      <c r="F27" s="45">
        <v>1249</v>
      </c>
      <c r="G27" s="44">
        <v>1149</v>
      </c>
      <c r="H27" s="45">
        <v>1049</v>
      </c>
      <c r="I27" s="44">
        <v>405</v>
      </c>
      <c r="J27" s="45">
        <v>414</v>
      </c>
      <c r="K27" s="44">
        <v>112</v>
      </c>
      <c r="L27" s="45">
        <v>131</v>
      </c>
      <c r="M27" s="44">
        <v>26</v>
      </c>
      <c r="N27" s="45">
        <v>27</v>
      </c>
      <c r="O27" s="44">
        <v>2</v>
      </c>
      <c r="P27" s="45">
        <v>4</v>
      </c>
      <c r="Q27" s="44">
        <f t="shared" ref="Q27:R29" si="9">C27+E27+G27+I27+K27+M27+O27</f>
        <v>3191</v>
      </c>
      <c r="R27" s="46">
        <f t="shared" si="9"/>
        <v>3315</v>
      </c>
    </row>
    <row r="28" spans="1:18" s="10" customFormat="1">
      <c r="A28" s="50"/>
      <c r="B28" s="51" t="s">
        <v>32</v>
      </c>
      <c r="C28" s="44">
        <v>294</v>
      </c>
      <c r="D28" s="45">
        <v>184</v>
      </c>
      <c r="E28" s="44">
        <v>834</v>
      </c>
      <c r="F28" s="45">
        <v>644</v>
      </c>
      <c r="G28" s="44">
        <v>168</v>
      </c>
      <c r="H28" s="45">
        <v>181</v>
      </c>
      <c r="I28" s="44">
        <v>63</v>
      </c>
      <c r="J28" s="45">
        <v>109</v>
      </c>
      <c r="K28" s="44">
        <v>65</v>
      </c>
      <c r="L28" s="45">
        <v>50</v>
      </c>
      <c r="M28" s="44">
        <v>11</v>
      </c>
      <c r="N28" s="45">
        <v>47</v>
      </c>
      <c r="O28" s="44">
        <v>1</v>
      </c>
      <c r="P28" s="45">
        <v>1</v>
      </c>
      <c r="Q28" s="44">
        <f t="shared" si="9"/>
        <v>1436</v>
      </c>
      <c r="R28" s="46">
        <f t="shared" si="9"/>
        <v>1216</v>
      </c>
    </row>
    <row r="29" spans="1:18" s="10" customFormat="1">
      <c r="A29" s="50"/>
      <c r="B29" s="51" t="s">
        <v>33</v>
      </c>
      <c r="C29" s="44">
        <f>C27-C28</f>
        <v>155</v>
      </c>
      <c r="D29" s="45">
        <f t="shared" ref="D29:P29" si="10">D27-D28</f>
        <v>257</v>
      </c>
      <c r="E29" s="44">
        <f t="shared" si="10"/>
        <v>214</v>
      </c>
      <c r="F29" s="45">
        <f t="shared" si="10"/>
        <v>605</v>
      </c>
      <c r="G29" s="44">
        <f t="shared" si="10"/>
        <v>981</v>
      </c>
      <c r="H29" s="45">
        <f t="shared" si="10"/>
        <v>868</v>
      </c>
      <c r="I29" s="44">
        <f t="shared" si="10"/>
        <v>342</v>
      </c>
      <c r="J29" s="45">
        <f t="shared" si="10"/>
        <v>305</v>
      </c>
      <c r="K29" s="44">
        <f t="shared" si="10"/>
        <v>47</v>
      </c>
      <c r="L29" s="45">
        <f t="shared" si="10"/>
        <v>81</v>
      </c>
      <c r="M29" s="44">
        <f t="shared" si="10"/>
        <v>15</v>
      </c>
      <c r="N29" s="45">
        <f t="shared" si="10"/>
        <v>-20</v>
      </c>
      <c r="O29" s="44">
        <f t="shared" si="10"/>
        <v>1</v>
      </c>
      <c r="P29" s="45">
        <f t="shared" si="10"/>
        <v>3</v>
      </c>
      <c r="Q29" s="44">
        <f t="shared" si="9"/>
        <v>1755</v>
      </c>
      <c r="R29" s="46">
        <f t="shared" si="9"/>
        <v>2099</v>
      </c>
    </row>
    <row r="30" spans="1:18" s="10" customFormat="1">
      <c r="A30" s="51" t="s">
        <v>34</v>
      </c>
      <c r="B30" s="59" t="s">
        <v>35</v>
      </c>
      <c r="C30" s="44">
        <v>30</v>
      </c>
      <c r="D30" s="45">
        <v>22</v>
      </c>
      <c r="E30" s="44">
        <v>55</v>
      </c>
      <c r="F30" s="45">
        <v>58</v>
      </c>
      <c r="G30" s="44">
        <v>14</v>
      </c>
      <c r="H30" s="45">
        <v>22</v>
      </c>
      <c r="I30" s="44">
        <v>3</v>
      </c>
      <c r="J30" s="45">
        <v>6</v>
      </c>
      <c r="K30" s="44">
        <v>39</v>
      </c>
      <c r="L30" s="45">
        <v>28</v>
      </c>
      <c r="M30" s="44">
        <v>14</v>
      </c>
      <c r="N30" s="45">
        <v>16</v>
      </c>
      <c r="O30" s="44">
        <v>15</v>
      </c>
      <c r="P30" s="45">
        <v>13</v>
      </c>
      <c r="Q30" s="44">
        <f t="shared" ref="Q30:R30" si="11">C30+E30+G30+I30+K30+M30+O30</f>
        <v>170</v>
      </c>
      <c r="R30" s="46">
        <f t="shared" si="11"/>
        <v>165</v>
      </c>
    </row>
    <row r="31" spans="1:18" s="70" customFormat="1">
      <c r="A31" s="51" t="s">
        <v>36</v>
      </c>
      <c r="B31" s="59" t="s">
        <v>37</v>
      </c>
      <c r="C31" s="66">
        <v>18</v>
      </c>
      <c r="D31" s="67">
        <v>19</v>
      </c>
      <c r="E31" s="66">
        <v>79</v>
      </c>
      <c r="F31" s="67">
        <v>91</v>
      </c>
      <c r="G31" s="66">
        <v>15</v>
      </c>
      <c r="H31" s="67">
        <v>19</v>
      </c>
      <c r="I31" s="66">
        <v>8</v>
      </c>
      <c r="J31" s="67">
        <v>1</v>
      </c>
      <c r="K31" s="66">
        <v>52</v>
      </c>
      <c r="L31" s="67">
        <v>48</v>
      </c>
      <c r="M31" s="66">
        <v>19</v>
      </c>
      <c r="N31" s="67">
        <v>25</v>
      </c>
      <c r="O31" s="66">
        <v>6</v>
      </c>
      <c r="P31" s="67">
        <v>8</v>
      </c>
      <c r="Q31" s="66">
        <f t="shared" ref="Q31:R31" si="12">C31+E31+G31+I31+K31+M31+O31</f>
        <v>197</v>
      </c>
      <c r="R31" s="68">
        <f t="shared" si="12"/>
        <v>211</v>
      </c>
    </row>
    <row r="32" spans="1:18" s="70" customFormat="1">
      <c r="A32" s="51" t="s">
        <v>38</v>
      </c>
      <c r="B32" s="59" t="s">
        <v>39</v>
      </c>
      <c r="C32" s="66">
        <f>-C14</f>
        <v>-168</v>
      </c>
      <c r="D32" s="67">
        <f t="shared" ref="D32:P32" si="13">-D14</f>
        <v>-189</v>
      </c>
      <c r="E32" s="66">
        <f t="shared" si="13"/>
        <v>-305</v>
      </c>
      <c r="F32" s="67">
        <f t="shared" si="13"/>
        <v>-296</v>
      </c>
      <c r="G32" s="66">
        <f t="shared" si="13"/>
        <v>-874</v>
      </c>
      <c r="H32" s="67">
        <f t="shared" si="13"/>
        <v>-853</v>
      </c>
      <c r="I32" s="66">
        <f t="shared" si="13"/>
        <v>-368</v>
      </c>
      <c r="J32" s="67">
        <f t="shared" si="13"/>
        <v>-335</v>
      </c>
      <c r="K32" s="66">
        <f t="shared" si="13"/>
        <v>-52</v>
      </c>
      <c r="L32" s="67">
        <f t="shared" si="13"/>
        <v>-52</v>
      </c>
      <c r="M32" s="66">
        <f t="shared" si="13"/>
        <v>-9</v>
      </c>
      <c r="N32" s="67">
        <f t="shared" si="13"/>
        <v>-10</v>
      </c>
      <c r="O32" s="66">
        <f t="shared" si="13"/>
        <v>0</v>
      </c>
      <c r="P32" s="67">
        <f t="shared" si="13"/>
        <v>0</v>
      </c>
      <c r="Q32" s="66">
        <f t="shared" ref="Q32:R35" si="14">C32+E32+G32+I32+K32+M32+O32</f>
        <v>-1776</v>
      </c>
      <c r="R32" s="68">
        <f t="shared" si="14"/>
        <v>-1735</v>
      </c>
    </row>
    <row r="33" spans="1:18" s="12" customFormat="1">
      <c r="A33" s="71" t="s">
        <v>40</v>
      </c>
      <c r="B33" s="72" t="s">
        <v>41</v>
      </c>
      <c r="C33" s="73">
        <f>C29+C30-C31+C32</f>
        <v>-1</v>
      </c>
      <c r="D33" s="74">
        <f>D29+D30-D31+D32</f>
        <v>71</v>
      </c>
      <c r="E33" s="73">
        <f>E29+E30-E31+E32</f>
        <v>-115</v>
      </c>
      <c r="F33" s="74">
        <f>F29+F30-F31+F32</f>
        <v>276</v>
      </c>
      <c r="G33" s="73">
        <f>G29+G30-G31+G32</f>
        <v>106</v>
      </c>
      <c r="H33" s="74">
        <f>H29+H30-H31+H32</f>
        <v>18</v>
      </c>
      <c r="I33" s="73">
        <f>I29+I30-I31+I32</f>
        <v>-31</v>
      </c>
      <c r="J33" s="74">
        <f>J29+J30-J31+J32</f>
        <v>-25</v>
      </c>
      <c r="K33" s="73">
        <f>K29+K30-K31+K32</f>
        <v>-18</v>
      </c>
      <c r="L33" s="74">
        <f>L29+L30-L31+L32</f>
        <v>9</v>
      </c>
      <c r="M33" s="73">
        <f>M29+M30-M31+M32</f>
        <v>1</v>
      </c>
      <c r="N33" s="74">
        <f>N29+N30-N31+N32</f>
        <v>-39</v>
      </c>
      <c r="O33" s="73">
        <f>O29+O30-O31+O32</f>
        <v>10</v>
      </c>
      <c r="P33" s="74">
        <f>P29+P30-P31+P32</f>
        <v>8</v>
      </c>
      <c r="Q33" s="73">
        <f t="shared" si="14"/>
        <v>-48</v>
      </c>
      <c r="R33" s="58">
        <f t="shared" si="14"/>
        <v>318</v>
      </c>
    </row>
    <row r="34" spans="1:18" s="79" customFormat="1">
      <c r="A34" s="71" t="s">
        <v>42</v>
      </c>
      <c r="B34" s="75" t="s">
        <v>43</v>
      </c>
      <c r="C34" s="76">
        <f>C25+C33</f>
        <v>56</v>
      </c>
      <c r="D34" s="77">
        <f>D25+D33</f>
        <v>44</v>
      </c>
      <c r="E34" s="76">
        <f>E25+E33</f>
        <v>542</v>
      </c>
      <c r="F34" s="77">
        <f>F25+F33</f>
        <v>801</v>
      </c>
      <c r="G34" s="76">
        <f>G25+G33</f>
        <v>108</v>
      </c>
      <c r="H34" s="77">
        <f>H25+H33</f>
        <v>8</v>
      </c>
      <c r="I34" s="76">
        <f>I25+I33</f>
        <v>59</v>
      </c>
      <c r="J34" s="77">
        <f>J25+J33</f>
        <v>92</v>
      </c>
      <c r="K34" s="76">
        <f>K25+K33</f>
        <v>84</v>
      </c>
      <c r="L34" s="77">
        <f>L25+L33</f>
        <v>70</v>
      </c>
      <c r="M34" s="76">
        <f>M25+M33</f>
        <v>51</v>
      </c>
      <c r="N34" s="77">
        <f>N25+N33</f>
        <v>33</v>
      </c>
      <c r="O34" s="76">
        <f>O25+O33</f>
        <v>10</v>
      </c>
      <c r="P34" s="77">
        <f>P25+P33</f>
        <v>8</v>
      </c>
      <c r="Q34" s="76">
        <f t="shared" si="14"/>
        <v>910</v>
      </c>
      <c r="R34" s="78">
        <f t="shared" si="14"/>
        <v>1056</v>
      </c>
    </row>
    <row r="35" spans="1:18" s="12" customFormat="1" ht="29.25">
      <c r="A35" s="80" t="s">
        <v>44</v>
      </c>
      <c r="B35" s="81" t="s">
        <v>45</v>
      </c>
      <c r="C35" s="73">
        <v>-9</v>
      </c>
      <c r="D35" s="74">
        <v>-86</v>
      </c>
      <c r="E35" s="73">
        <v>-99</v>
      </c>
      <c r="F35" s="74">
        <v>-282</v>
      </c>
      <c r="G35" s="73">
        <v>-10</v>
      </c>
      <c r="H35" s="74">
        <v>-5</v>
      </c>
      <c r="I35" s="73">
        <v>-12</v>
      </c>
      <c r="J35" s="74">
        <v>-16</v>
      </c>
      <c r="K35" s="73">
        <v>-51</v>
      </c>
      <c r="L35" s="74">
        <v>-69</v>
      </c>
      <c r="M35" s="73">
        <v>-2</v>
      </c>
      <c r="N35" s="74">
        <v>-7</v>
      </c>
      <c r="O35" s="73">
        <v>1</v>
      </c>
      <c r="P35" s="74">
        <v>-2</v>
      </c>
      <c r="Q35" s="73">
        <f t="shared" si="14"/>
        <v>-182</v>
      </c>
      <c r="R35" s="58">
        <f t="shared" si="14"/>
        <v>-467</v>
      </c>
    </row>
    <row r="36" spans="1:18" s="10" customFormat="1">
      <c r="A36" s="51" t="s">
        <v>46</v>
      </c>
      <c r="B36" s="82" t="s">
        <v>47</v>
      </c>
      <c r="C36" s="62">
        <v>10</v>
      </c>
      <c r="D36" s="74">
        <v>-26</v>
      </c>
      <c r="E36" s="73">
        <v>-53</v>
      </c>
      <c r="F36" s="74">
        <v>-8</v>
      </c>
      <c r="G36" s="62">
        <v>27</v>
      </c>
      <c r="H36" s="63">
        <v>-25</v>
      </c>
      <c r="I36" s="62">
        <v>-6</v>
      </c>
      <c r="J36" s="63">
        <v>26</v>
      </c>
      <c r="K36" s="62">
        <v>2</v>
      </c>
      <c r="L36" s="63">
        <v>-15</v>
      </c>
      <c r="M36" s="62">
        <v>-4</v>
      </c>
      <c r="N36" s="63">
        <v>0</v>
      </c>
      <c r="O36" s="62">
        <v>14</v>
      </c>
      <c r="P36" s="63">
        <v>7</v>
      </c>
      <c r="Q36" s="62">
        <f>C36+E36+G36+I36+K36+M36+O36</f>
        <v>-10</v>
      </c>
      <c r="R36" s="54">
        <f>D36+F36+H36+J36+L36+N36+P36</f>
        <v>-41</v>
      </c>
    </row>
    <row r="37" spans="1:18" s="10" customFormat="1">
      <c r="A37" s="83" t="s">
        <v>48</v>
      </c>
      <c r="B37" s="84" t="s">
        <v>49</v>
      </c>
      <c r="C37" s="44">
        <f>C34+C35-C36</f>
        <v>37</v>
      </c>
      <c r="D37" s="45">
        <f t="shared" ref="D37:P37" si="15">D34+D35-D36</f>
        <v>-16</v>
      </c>
      <c r="E37" s="44">
        <f t="shared" si="15"/>
        <v>496</v>
      </c>
      <c r="F37" s="45">
        <f t="shared" si="15"/>
        <v>527</v>
      </c>
      <c r="G37" s="44">
        <f t="shared" si="15"/>
        <v>71</v>
      </c>
      <c r="H37" s="45">
        <f t="shared" si="15"/>
        <v>28</v>
      </c>
      <c r="I37" s="44">
        <f t="shared" si="15"/>
        <v>53</v>
      </c>
      <c r="J37" s="45">
        <f t="shared" si="15"/>
        <v>50</v>
      </c>
      <c r="K37" s="44">
        <f t="shared" si="15"/>
        <v>31</v>
      </c>
      <c r="L37" s="45">
        <f t="shared" si="15"/>
        <v>16</v>
      </c>
      <c r="M37" s="44">
        <f t="shared" si="15"/>
        <v>53</v>
      </c>
      <c r="N37" s="45">
        <f t="shared" si="15"/>
        <v>26</v>
      </c>
      <c r="O37" s="44">
        <f t="shared" si="15"/>
        <v>-3</v>
      </c>
      <c r="P37" s="45">
        <f t="shared" si="15"/>
        <v>-1</v>
      </c>
      <c r="Q37" s="44">
        <f>C37+E37+G37+I37+K37+M37+O37</f>
        <v>738</v>
      </c>
      <c r="R37" s="46">
        <f>D37+F37+H37+J37+L37+N37+P37</f>
        <v>630</v>
      </c>
    </row>
    <row r="38" spans="1:18" s="10" customFormat="1">
      <c r="A38" s="85"/>
      <c r="B38" s="42" t="s">
        <v>25</v>
      </c>
      <c r="C38" s="44"/>
      <c r="D38" s="45"/>
      <c r="E38" s="44"/>
      <c r="F38" s="45"/>
      <c r="G38" s="44"/>
      <c r="H38" s="45"/>
      <c r="I38" s="44"/>
      <c r="J38" s="45"/>
      <c r="K38" s="44"/>
      <c r="L38" s="45"/>
      <c r="M38" s="44"/>
      <c r="N38" s="45"/>
      <c r="O38" s="44"/>
      <c r="P38" s="45"/>
      <c r="Q38" s="44"/>
      <c r="R38" s="46"/>
    </row>
    <row r="39" spans="1:18" s="10" customFormat="1">
      <c r="A39" s="12"/>
      <c r="B39" s="86" t="s">
        <v>50</v>
      </c>
      <c r="C39" s="44">
        <f>C37-C40</f>
        <v>37</v>
      </c>
      <c r="D39" s="45">
        <f t="shared" ref="D39:P39" si="16">D37-D40</f>
        <v>-16</v>
      </c>
      <c r="E39" s="44">
        <f t="shared" si="16"/>
        <v>496</v>
      </c>
      <c r="F39" s="45">
        <f t="shared" si="16"/>
        <v>527</v>
      </c>
      <c r="G39" s="44">
        <f t="shared" si="16"/>
        <v>71</v>
      </c>
      <c r="H39" s="45">
        <f t="shared" si="16"/>
        <v>28</v>
      </c>
      <c r="I39" s="44">
        <f t="shared" si="16"/>
        <v>53</v>
      </c>
      <c r="J39" s="45">
        <f t="shared" si="16"/>
        <v>50</v>
      </c>
      <c r="K39" s="44">
        <f t="shared" si="16"/>
        <v>30</v>
      </c>
      <c r="L39" s="45">
        <f t="shared" si="16"/>
        <v>18</v>
      </c>
      <c r="M39" s="44">
        <f t="shared" si="16"/>
        <v>52</v>
      </c>
      <c r="N39" s="45">
        <f t="shared" si="16"/>
        <v>25</v>
      </c>
      <c r="O39" s="44">
        <f t="shared" si="16"/>
        <v>-4</v>
      </c>
      <c r="P39" s="45">
        <f t="shared" si="16"/>
        <v>-1</v>
      </c>
      <c r="Q39" s="44">
        <f t="shared" ref="Q39:R40" si="17">C39+E39+G39+I39+K39+M39+O39</f>
        <v>735</v>
      </c>
      <c r="R39" s="46">
        <f t="shared" si="17"/>
        <v>631</v>
      </c>
    </row>
    <row r="40" spans="1:18" s="10" customFormat="1" ht="15.75" thickBot="1">
      <c r="A40" s="87"/>
      <c r="B40" s="88" t="s">
        <v>51</v>
      </c>
      <c r="C40" s="89">
        <v>0</v>
      </c>
      <c r="D40" s="90">
        <v>0</v>
      </c>
      <c r="E40" s="89">
        <v>0</v>
      </c>
      <c r="F40" s="90">
        <v>0</v>
      </c>
      <c r="G40" s="89">
        <v>0</v>
      </c>
      <c r="H40" s="90">
        <v>0</v>
      </c>
      <c r="I40" s="89">
        <v>0</v>
      </c>
      <c r="J40" s="90">
        <v>0</v>
      </c>
      <c r="K40" s="89">
        <v>1</v>
      </c>
      <c r="L40" s="90">
        <v>-2</v>
      </c>
      <c r="M40" s="89">
        <v>1</v>
      </c>
      <c r="N40" s="90">
        <v>1</v>
      </c>
      <c r="O40" s="89">
        <v>1</v>
      </c>
      <c r="P40" s="90">
        <v>0</v>
      </c>
      <c r="Q40" s="89">
        <f t="shared" si="17"/>
        <v>3</v>
      </c>
      <c r="R40" s="91">
        <f t="shared" si="17"/>
        <v>-1</v>
      </c>
    </row>
    <row r="41" spans="1:18" ht="16.5" thickTop="1">
      <c r="A41" s="101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102"/>
    </row>
  </sheetData>
  <mergeCells count="13">
    <mergeCell ref="C6:D6"/>
    <mergeCell ref="E6:F6"/>
    <mergeCell ref="G6:H6"/>
    <mergeCell ref="I6:J6"/>
    <mergeCell ref="K6:L6"/>
    <mergeCell ref="A2:C2"/>
    <mergeCell ref="A5:B5"/>
    <mergeCell ref="C5:F5"/>
    <mergeCell ref="G5:L5"/>
    <mergeCell ref="M5:N6"/>
    <mergeCell ref="O5:P6"/>
    <mergeCell ref="Q5:R6"/>
    <mergeCell ref="A8:B8"/>
  </mergeCells>
  <pageMargins left="0.39370078740157483" right="0.19685039370078741" top="0.39370078740157483" bottom="0.6692913385826772" header="0.19685039370078741" footer="0.27559055118110237"/>
  <pageSetup paperSize="9" scale="62" orientation="landscape" r:id="rId1"/>
  <headerFooter alignWithMargins="0">
    <oddFooter>&amp;L&amp;8Prepared: Kuhn (-6149), GR 1.1.3; 
28.10.2014
Peer Review:  Wagner (-2836)
Manager Review: Joest (-6069)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34909C"/>
    <pageSetUpPr fitToPage="1"/>
  </sheetPr>
  <dimension ref="A2:T141"/>
  <sheetViews>
    <sheetView tabSelected="1" view="pageBreakPreview" zoomScale="55" zoomScaleNormal="100" zoomScaleSheetLayoutView="55" workbookViewId="0">
      <selection activeCell="F52" sqref="F52"/>
    </sheetView>
  </sheetViews>
  <sheetFormatPr baseColWidth="10" defaultColWidth="11.42578125" defaultRowHeight="15"/>
  <cols>
    <col min="1" max="3" width="3.140625" style="96" customWidth="1"/>
    <col min="4" max="4" width="33.140625" style="96" customWidth="1"/>
    <col min="5" max="5" width="14" style="96" bestFit="1" customWidth="1"/>
    <col min="6" max="6" width="13.140625" style="96" bestFit="1" customWidth="1"/>
    <col min="7" max="7" width="14" style="96" bestFit="1" customWidth="1"/>
    <col min="8" max="8" width="13.140625" style="96" customWidth="1"/>
    <col min="9" max="9" width="14" style="96" bestFit="1" customWidth="1"/>
    <col min="10" max="10" width="13.140625" style="96" bestFit="1" customWidth="1"/>
    <col min="11" max="11" width="14" style="96" bestFit="1" customWidth="1"/>
    <col min="12" max="12" width="13.140625" style="96" customWidth="1"/>
    <col min="13" max="13" width="14" style="96" bestFit="1" customWidth="1"/>
    <col min="14" max="14" width="13.140625" style="96" bestFit="1" customWidth="1"/>
    <col min="15" max="15" width="14" style="96" bestFit="1" customWidth="1"/>
    <col min="16" max="16" width="13.140625" style="96" customWidth="1"/>
    <col min="17" max="17" width="14" style="96" bestFit="1" customWidth="1"/>
    <col min="18" max="18" width="15.7109375" style="96" customWidth="1"/>
    <col min="19" max="19" width="14" style="96" bestFit="1" customWidth="1"/>
    <col min="20" max="20" width="13.5703125" style="109" customWidth="1"/>
    <col min="21" max="16384" width="11.42578125" style="96"/>
  </cols>
  <sheetData>
    <row r="2" spans="1:20" ht="33.75" customHeight="1">
      <c r="A2" s="103" t="s">
        <v>54</v>
      </c>
      <c r="B2" s="104"/>
      <c r="C2" s="104"/>
      <c r="D2" s="105"/>
      <c r="E2" s="105"/>
      <c r="F2" s="105"/>
      <c r="G2" s="3"/>
      <c r="H2" s="3"/>
      <c r="I2" s="3"/>
      <c r="J2" s="106"/>
      <c r="K2" s="107"/>
      <c r="L2" s="107"/>
      <c r="M2" s="108"/>
      <c r="N2" s="108"/>
      <c r="O2" s="108"/>
      <c r="P2" s="108"/>
    </row>
    <row r="3" spans="1:20" ht="15.75">
      <c r="A3" s="110"/>
      <c r="B3" s="110"/>
      <c r="C3" s="110"/>
      <c r="D3" s="110"/>
      <c r="E3" s="11"/>
      <c r="F3" s="11"/>
      <c r="G3" s="11"/>
      <c r="H3" s="11"/>
      <c r="I3" s="111"/>
      <c r="J3" s="111"/>
      <c r="K3" s="111"/>
      <c r="L3" s="111"/>
      <c r="M3" s="13"/>
      <c r="N3" s="13"/>
      <c r="O3" s="13"/>
      <c r="P3" s="13"/>
      <c r="Q3" s="11"/>
      <c r="R3" s="11"/>
      <c r="S3" s="13"/>
      <c r="T3" s="13"/>
    </row>
    <row r="4" spans="1:20" s="118" customFormat="1" ht="20.25" customHeight="1">
      <c r="A4" s="112" t="s">
        <v>55</v>
      </c>
      <c r="B4" s="112"/>
      <c r="C4" s="112"/>
      <c r="D4" s="113"/>
      <c r="E4" s="114" t="s">
        <v>1</v>
      </c>
      <c r="F4" s="115"/>
      <c r="G4" s="115"/>
      <c r="H4" s="116"/>
      <c r="I4" s="114" t="s">
        <v>2</v>
      </c>
      <c r="J4" s="115"/>
      <c r="K4" s="115"/>
      <c r="L4" s="115"/>
      <c r="M4" s="115"/>
      <c r="N4" s="116"/>
      <c r="O4" s="22" t="s">
        <v>56</v>
      </c>
      <c r="P4" s="23"/>
      <c r="Q4" s="22" t="s">
        <v>57</v>
      </c>
      <c r="R4" s="23"/>
      <c r="S4" s="22" t="s">
        <v>5</v>
      </c>
      <c r="T4" s="117"/>
    </row>
    <row r="5" spans="1:20" s="118" customFormat="1" ht="39.75" customHeight="1">
      <c r="A5" s="119"/>
      <c r="B5" s="119"/>
      <c r="C5" s="120"/>
      <c r="D5" s="121"/>
      <c r="E5" s="122" t="s">
        <v>6</v>
      </c>
      <c r="F5" s="123"/>
      <c r="G5" s="122" t="s">
        <v>58</v>
      </c>
      <c r="H5" s="123"/>
      <c r="I5" s="122" t="s">
        <v>59</v>
      </c>
      <c r="J5" s="123"/>
      <c r="K5" s="122" t="s">
        <v>8</v>
      </c>
      <c r="L5" s="123"/>
      <c r="M5" s="122" t="s">
        <v>58</v>
      </c>
      <c r="N5" s="123"/>
      <c r="O5" s="124"/>
      <c r="P5" s="125"/>
      <c r="Q5" s="124"/>
      <c r="R5" s="125"/>
      <c r="S5" s="126"/>
      <c r="T5" s="127"/>
    </row>
    <row r="6" spans="1:20" s="11" customFormat="1" ht="30" customHeight="1">
      <c r="A6" s="128"/>
      <c r="B6" s="128"/>
      <c r="C6" s="128"/>
      <c r="D6" s="32"/>
      <c r="E6" s="36" t="s">
        <v>60</v>
      </c>
      <c r="F6" s="129" t="s">
        <v>61</v>
      </c>
      <c r="G6" s="36" t="str">
        <f>E6</f>
        <v>30.09.2014
€m</v>
      </c>
      <c r="H6" s="129" t="str">
        <f>F6</f>
        <v>31.12.2013
€m</v>
      </c>
      <c r="I6" s="36" t="str">
        <f>E6</f>
        <v>30.09.2014
€m</v>
      </c>
      <c r="J6" s="129" t="str">
        <f>H6</f>
        <v>31.12.2013
€m</v>
      </c>
      <c r="K6" s="130" t="str">
        <f>I6</f>
        <v>30.09.2014
€m</v>
      </c>
      <c r="L6" s="129" t="str">
        <f>H6</f>
        <v>31.12.2013
€m</v>
      </c>
      <c r="M6" s="36" t="str">
        <f>I6</f>
        <v>30.09.2014
€m</v>
      </c>
      <c r="N6" s="129" t="str">
        <f>H6</f>
        <v>31.12.2013
€m</v>
      </c>
      <c r="O6" s="36" t="str">
        <f>G6</f>
        <v>30.09.2014
€m</v>
      </c>
      <c r="P6" s="131" t="str">
        <f>H6</f>
        <v>31.12.2013
€m</v>
      </c>
      <c r="Q6" s="36" t="str">
        <f>I6</f>
        <v>30.09.2014
€m</v>
      </c>
      <c r="R6" s="131" t="str">
        <f>H6</f>
        <v>31.12.2013
€m</v>
      </c>
      <c r="S6" s="36" t="str">
        <f>E6</f>
        <v>30.09.2014
€m</v>
      </c>
      <c r="T6" s="131" t="str">
        <f>F6</f>
        <v>31.12.2013
€m</v>
      </c>
    </row>
    <row r="7" spans="1:20" s="13" customFormat="1" ht="6.75" customHeight="1">
      <c r="D7" s="132"/>
      <c r="E7" s="133"/>
      <c r="F7" s="134"/>
      <c r="G7" s="135"/>
      <c r="H7" s="136"/>
      <c r="I7" s="135"/>
      <c r="J7" s="136"/>
      <c r="K7" s="136"/>
      <c r="L7" s="136"/>
      <c r="M7" s="135"/>
      <c r="N7" s="136"/>
      <c r="O7" s="135"/>
      <c r="P7" s="136"/>
      <c r="Q7" s="135"/>
      <c r="R7" s="136"/>
      <c r="S7" s="135"/>
      <c r="T7" s="136"/>
    </row>
    <row r="8" spans="1:20" s="118" customFormat="1" ht="15" customHeight="1">
      <c r="A8" s="137" t="s">
        <v>62</v>
      </c>
      <c r="B8" s="138" t="s">
        <v>63</v>
      </c>
      <c r="C8" s="137"/>
      <c r="D8" s="139"/>
      <c r="E8" s="140">
        <v>157</v>
      </c>
      <c r="F8" s="141">
        <v>159</v>
      </c>
      <c r="G8" s="140">
        <v>2047</v>
      </c>
      <c r="H8" s="141">
        <v>1920</v>
      </c>
      <c r="I8" s="140">
        <v>922</v>
      </c>
      <c r="J8" s="141">
        <v>953</v>
      </c>
      <c r="K8" s="140">
        <v>664</v>
      </c>
      <c r="L8" s="141">
        <v>672</v>
      </c>
      <c r="M8" s="140">
        <v>997</v>
      </c>
      <c r="N8" s="141">
        <v>945</v>
      </c>
      <c r="O8" s="140">
        <v>11</v>
      </c>
      <c r="P8" s="141">
        <v>12</v>
      </c>
      <c r="Q8" s="140">
        <v>13</v>
      </c>
      <c r="R8" s="141">
        <v>11</v>
      </c>
      <c r="S8" s="140">
        <f>E8+G8+I8+K8+M8+O8+Q8</f>
        <v>4811</v>
      </c>
      <c r="T8" s="141">
        <f>F8+H8+J8+L8+N8+P8+R8</f>
        <v>4672</v>
      </c>
    </row>
    <row r="9" spans="1:20" s="118" customFormat="1" ht="15" customHeight="1">
      <c r="A9" s="118" t="s">
        <v>64</v>
      </c>
      <c r="B9" s="142" t="s">
        <v>65</v>
      </c>
      <c r="E9" s="143"/>
      <c r="F9" s="144"/>
      <c r="G9" s="143"/>
      <c r="H9" s="144"/>
      <c r="I9" s="143"/>
      <c r="J9" s="144"/>
      <c r="K9" s="143"/>
      <c r="L9" s="144"/>
      <c r="M9" s="143"/>
      <c r="N9" s="144"/>
      <c r="O9" s="143"/>
      <c r="P9" s="144"/>
      <c r="Q9" s="143"/>
      <c r="R9" s="144"/>
      <c r="S9" s="143"/>
      <c r="T9" s="144"/>
    </row>
    <row r="10" spans="1:20" s="118" customFormat="1" ht="7.5" customHeight="1">
      <c r="B10" s="142"/>
      <c r="E10" s="140"/>
      <c r="F10" s="141"/>
      <c r="G10" s="140"/>
      <c r="H10" s="141"/>
      <c r="I10" s="140"/>
      <c r="J10" s="141"/>
      <c r="K10" s="140"/>
      <c r="L10" s="141"/>
      <c r="M10" s="140"/>
      <c r="N10" s="141"/>
      <c r="O10" s="140"/>
      <c r="P10" s="141"/>
      <c r="Q10" s="140"/>
      <c r="R10" s="141"/>
      <c r="S10" s="140"/>
      <c r="T10" s="141"/>
    </row>
    <row r="11" spans="1:20" s="11" customFormat="1" ht="28.5" customHeight="1">
      <c r="B11" s="145" t="s">
        <v>66</v>
      </c>
      <c r="C11" s="146" t="s">
        <v>67</v>
      </c>
      <c r="D11" s="147"/>
      <c r="E11" s="148">
        <v>253</v>
      </c>
      <c r="F11" s="149">
        <v>263</v>
      </c>
      <c r="G11" s="148">
        <v>1209</v>
      </c>
      <c r="H11" s="149">
        <v>1218</v>
      </c>
      <c r="I11" s="148">
        <v>1332</v>
      </c>
      <c r="J11" s="149">
        <v>1358</v>
      </c>
      <c r="K11" s="148">
        <v>747</v>
      </c>
      <c r="L11" s="149">
        <v>755</v>
      </c>
      <c r="M11" s="148">
        <v>93</v>
      </c>
      <c r="N11" s="149">
        <v>93</v>
      </c>
      <c r="O11" s="148">
        <v>10</v>
      </c>
      <c r="P11" s="149">
        <v>10</v>
      </c>
      <c r="Q11" s="148">
        <v>65</v>
      </c>
      <c r="R11" s="149">
        <v>65</v>
      </c>
      <c r="S11" s="140">
        <f t="shared" ref="S11:T14" si="0">E11+G11+I11+K11+M11+O11+Q11</f>
        <v>3709</v>
      </c>
      <c r="T11" s="149">
        <f t="shared" si="0"/>
        <v>3762</v>
      </c>
    </row>
    <row r="12" spans="1:20" s="11" customFormat="1" ht="28.5" customHeight="1">
      <c r="B12" s="145" t="s">
        <v>68</v>
      </c>
      <c r="C12" s="150" t="s">
        <v>69</v>
      </c>
      <c r="D12" s="151"/>
      <c r="E12" s="148">
        <v>23</v>
      </c>
      <c r="F12" s="149">
        <v>19</v>
      </c>
      <c r="G12" s="148">
        <v>858</v>
      </c>
      <c r="H12" s="149">
        <v>818</v>
      </c>
      <c r="I12" s="148">
        <v>105</v>
      </c>
      <c r="J12" s="149">
        <v>137</v>
      </c>
      <c r="K12" s="148">
        <v>186</v>
      </c>
      <c r="L12" s="149">
        <v>180</v>
      </c>
      <c r="M12" s="148">
        <v>223</v>
      </c>
      <c r="N12" s="149">
        <v>212</v>
      </c>
      <c r="O12" s="148">
        <v>90</v>
      </c>
      <c r="P12" s="149">
        <v>94</v>
      </c>
      <c r="Q12" s="148">
        <v>51</v>
      </c>
      <c r="R12" s="149">
        <v>54</v>
      </c>
      <c r="S12" s="140">
        <f t="shared" si="0"/>
        <v>1536</v>
      </c>
      <c r="T12" s="149">
        <f t="shared" si="0"/>
        <v>1514</v>
      </c>
    </row>
    <row r="13" spans="1:20" s="11" customFormat="1" ht="15" customHeight="1">
      <c r="B13" s="145"/>
      <c r="C13" s="42" t="s">
        <v>70</v>
      </c>
      <c r="D13" s="152"/>
      <c r="E13" s="148">
        <v>0</v>
      </c>
      <c r="F13" s="149">
        <v>0</v>
      </c>
      <c r="G13" s="148">
        <v>753</v>
      </c>
      <c r="H13" s="149">
        <v>733</v>
      </c>
      <c r="I13" s="148">
        <v>59</v>
      </c>
      <c r="J13" s="149">
        <v>92</v>
      </c>
      <c r="K13" s="148">
        <v>175</v>
      </c>
      <c r="L13" s="149">
        <v>168</v>
      </c>
      <c r="M13" s="148">
        <v>164</v>
      </c>
      <c r="N13" s="149">
        <v>161</v>
      </c>
      <c r="O13" s="148">
        <v>89</v>
      </c>
      <c r="P13" s="149">
        <v>93</v>
      </c>
      <c r="Q13" s="148">
        <v>35</v>
      </c>
      <c r="R13" s="149">
        <v>44</v>
      </c>
      <c r="S13" s="140">
        <f t="shared" si="0"/>
        <v>1275</v>
      </c>
      <c r="T13" s="149">
        <f t="shared" si="0"/>
        <v>1291</v>
      </c>
    </row>
    <row r="14" spans="1:20" s="11" customFormat="1" ht="15" customHeight="1">
      <c r="B14" s="11" t="s">
        <v>71</v>
      </c>
      <c r="C14" s="153" t="s">
        <v>72</v>
      </c>
      <c r="E14" s="148">
        <v>36</v>
      </c>
      <c r="F14" s="149">
        <v>34</v>
      </c>
      <c r="G14" s="148">
        <v>162</v>
      </c>
      <c r="H14" s="149">
        <v>125</v>
      </c>
      <c r="I14" s="148">
        <v>34452</v>
      </c>
      <c r="J14" s="149">
        <v>35185</v>
      </c>
      <c r="K14" s="148">
        <v>18353</v>
      </c>
      <c r="L14" s="149">
        <v>17916</v>
      </c>
      <c r="M14" s="148">
        <v>1849</v>
      </c>
      <c r="N14" s="149">
        <v>1961</v>
      </c>
      <c r="O14" s="148">
        <v>24</v>
      </c>
      <c r="P14" s="149">
        <v>22</v>
      </c>
      <c r="Q14" s="148">
        <v>2</v>
      </c>
      <c r="R14" s="149">
        <v>2</v>
      </c>
      <c r="S14" s="140">
        <f t="shared" si="0"/>
        <v>54878</v>
      </c>
      <c r="T14" s="149">
        <f t="shared" si="0"/>
        <v>55245</v>
      </c>
    </row>
    <row r="15" spans="1:20" s="11" customFormat="1" ht="15" customHeight="1">
      <c r="B15" s="11" t="s">
        <v>73</v>
      </c>
      <c r="C15" s="153" t="s">
        <v>74</v>
      </c>
      <c r="E15" s="148"/>
      <c r="F15" s="149"/>
      <c r="G15" s="148"/>
      <c r="H15" s="149"/>
      <c r="I15" s="148"/>
      <c r="J15" s="149"/>
      <c r="K15" s="148"/>
      <c r="L15" s="149"/>
      <c r="M15" s="148"/>
      <c r="N15" s="149"/>
      <c r="O15" s="148"/>
      <c r="P15" s="149"/>
      <c r="Q15" s="148"/>
      <c r="R15" s="149"/>
      <c r="S15" s="148"/>
      <c r="T15" s="149"/>
    </row>
    <row r="16" spans="1:20" s="11" customFormat="1" ht="15" customHeight="1">
      <c r="C16" s="11" t="s">
        <v>13</v>
      </c>
      <c r="D16" s="153" t="s">
        <v>75</v>
      </c>
      <c r="E16" s="148">
        <v>0</v>
      </c>
      <c r="F16" s="149">
        <v>0</v>
      </c>
      <c r="G16" s="148">
        <v>0</v>
      </c>
      <c r="H16" s="149">
        <v>0</v>
      </c>
      <c r="I16" s="148">
        <v>1</v>
      </c>
      <c r="J16" s="149">
        <v>5</v>
      </c>
      <c r="K16" s="148">
        <v>0</v>
      </c>
      <c r="L16" s="149">
        <v>0</v>
      </c>
      <c r="M16" s="148">
        <v>0</v>
      </c>
      <c r="N16" s="149">
        <v>0</v>
      </c>
      <c r="O16" s="148">
        <v>0</v>
      </c>
      <c r="P16" s="149">
        <v>0</v>
      </c>
      <c r="Q16" s="148">
        <v>0</v>
      </c>
      <c r="R16" s="149">
        <v>0</v>
      </c>
      <c r="S16" s="140">
        <f t="shared" ref="S16:T18" si="1">E16+G16+I16+K16+M16+O16+Q16</f>
        <v>1</v>
      </c>
      <c r="T16" s="149">
        <f t="shared" si="1"/>
        <v>5</v>
      </c>
    </row>
    <row r="17" spans="1:20" s="11" customFormat="1" ht="15" customHeight="1">
      <c r="C17" s="11" t="s">
        <v>18</v>
      </c>
      <c r="D17" s="153" t="s">
        <v>76</v>
      </c>
      <c r="E17" s="148">
        <v>16198</v>
      </c>
      <c r="F17" s="149">
        <v>14095</v>
      </c>
      <c r="G17" s="148">
        <v>54915</v>
      </c>
      <c r="H17" s="149">
        <v>49252</v>
      </c>
      <c r="I17" s="148">
        <v>39187</v>
      </c>
      <c r="J17" s="149">
        <v>35574</v>
      </c>
      <c r="K17" s="148">
        <v>17873</v>
      </c>
      <c r="L17" s="149">
        <v>16232</v>
      </c>
      <c r="M17" s="148">
        <v>7334</v>
      </c>
      <c r="N17" s="149">
        <v>7000</v>
      </c>
      <c r="O17" s="148">
        <v>3156</v>
      </c>
      <c r="P17" s="149">
        <v>2983</v>
      </c>
      <c r="Q17" s="148">
        <v>663</v>
      </c>
      <c r="R17" s="149">
        <v>766</v>
      </c>
      <c r="S17" s="140">
        <f t="shared" si="1"/>
        <v>139326</v>
      </c>
      <c r="T17" s="149">
        <f t="shared" si="1"/>
        <v>125902</v>
      </c>
    </row>
    <row r="18" spans="1:20" s="11" customFormat="1" ht="15" customHeight="1">
      <c r="C18" s="154" t="s">
        <v>20</v>
      </c>
      <c r="D18" s="155" t="s">
        <v>77</v>
      </c>
      <c r="E18" s="156">
        <v>744</v>
      </c>
      <c r="F18" s="157">
        <v>650</v>
      </c>
      <c r="G18" s="156">
        <v>298</v>
      </c>
      <c r="H18" s="157">
        <v>1037</v>
      </c>
      <c r="I18" s="156">
        <v>1339</v>
      </c>
      <c r="J18" s="157">
        <v>1039</v>
      </c>
      <c r="K18" s="156">
        <v>163</v>
      </c>
      <c r="L18" s="157">
        <v>127</v>
      </c>
      <c r="M18" s="156">
        <v>24</v>
      </c>
      <c r="N18" s="157">
        <v>31</v>
      </c>
      <c r="O18" s="156">
        <v>4</v>
      </c>
      <c r="P18" s="157">
        <v>3</v>
      </c>
      <c r="Q18" s="156">
        <v>0</v>
      </c>
      <c r="R18" s="157">
        <v>0</v>
      </c>
      <c r="S18" s="156">
        <f t="shared" si="1"/>
        <v>2572</v>
      </c>
      <c r="T18" s="157">
        <f t="shared" si="1"/>
        <v>2887</v>
      </c>
    </row>
    <row r="19" spans="1:20" s="118" customFormat="1" ht="15" customHeight="1">
      <c r="D19" s="142"/>
      <c r="E19" s="140">
        <f>E16+E17+E18</f>
        <v>16942</v>
      </c>
      <c r="F19" s="140">
        <f>F16+F17+F18</f>
        <v>14745</v>
      </c>
      <c r="G19" s="140">
        <f t="shared" ref="G19:T19" si="2">G16+G17+G18</f>
        <v>55213</v>
      </c>
      <c r="H19" s="140">
        <f t="shared" si="2"/>
        <v>50289</v>
      </c>
      <c r="I19" s="140">
        <f t="shared" si="2"/>
        <v>40527</v>
      </c>
      <c r="J19" s="140">
        <f t="shared" si="2"/>
        <v>36618</v>
      </c>
      <c r="K19" s="140">
        <f t="shared" si="2"/>
        <v>18036</v>
      </c>
      <c r="L19" s="140">
        <f t="shared" si="2"/>
        <v>16359</v>
      </c>
      <c r="M19" s="140">
        <f t="shared" si="2"/>
        <v>7358</v>
      </c>
      <c r="N19" s="140">
        <f t="shared" si="2"/>
        <v>7031</v>
      </c>
      <c r="O19" s="140">
        <f t="shared" si="2"/>
        <v>3160</v>
      </c>
      <c r="P19" s="140">
        <f t="shared" si="2"/>
        <v>2986</v>
      </c>
      <c r="Q19" s="140">
        <f t="shared" si="2"/>
        <v>663</v>
      </c>
      <c r="R19" s="140">
        <f t="shared" si="2"/>
        <v>766</v>
      </c>
      <c r="S19" s="140">
        <f t="shared" si="2"/>
        <v>141899</v>
      </c>
      <c r="T19" s="140">
        <f t="shared" si="2"/>
        <v>128794</v>
      </c>
    </row>
    <row r="20" spans="1:20" s="11" customFormat="1" ht="28.5" customHeight="1">
      <c r="B20" s="145" t="s">
        <v>78</v>
      </c>
      <c r="C20" s="150" t="s">
        <v>79</v>
      </c>
      <c r="D20" s="151"/>
      <c r="E20" s="148">
        <v>7586</v>
      </c>
      <c r="F20" s="149">
        <v>7847</v>
      </c>
      <c r="G20" s="148">
        <v>1267</v>
      </c>
      <c r="H20" s="149">
        <v>1279</v>
      </c>
      <c r="I20" s="148">
        <v>73</v>
      </c>
      <c r="J20" s="149">
        <v>128</v>
      </c>
      <c r="K20" s="148">
        <v>1</v>
      </c>
      <c r="L20" s="149">
        <v>1</v>
      </c>
      <c r="M20" s="148">
        <v>9</v>
      </c>
      <c r="N20" s="149">
        <v>5</v>
      </c>
      <c r="O20" s="148">
        <v>336</v>
      </c>
      <c r="P20" s="149">
        <v>376</v>
      </c>
      <c r="Q20" s="148">
        <v>0</v>
      </c>
      <c r="R20" s="149">
        <v>0</v>
      </c>
      <c r="S20" s="140">
        <f>E20+G20+I20+K20+M20+O20+Q20</f>
        <v>9272</v>
      </c>
      <c r="T20" s="149">
        <f>F20+H20+J20+L20+N20+P20+R20</f>
        <v>9636</v>
      </c>
    </row>
    <row r="21" spans="1:20" s="11" customFormat="1" ht="15" customHeight="1">
      <c r="B21" s="154" t="s">
        <v>80</v>
      </c>
      <c r="C21" s="158" t="s">
        <v>81</v>
      </c>
      <c r="D21" s="158"/>
      <c r="E21" s="159">
        <v>368</v>
      </c>
      <c r="F21" s="160">
        <v>409</v>
      </c>
      <c r="G21" s="156">
        <v>1367</v>
      </c>
      <c r="H21" s="157">
        <v>1451</v>
      </c>
      <c r="I21" s="156">
        <v>1179</v>
      </c>
      <c r="J21" s="157">
        <v>901</v>
      </c>
      <c r="K21" s="156">
        <v>438</v>
      </c>
      <c r="L21" s="157">
        <v>207</v>
      </c>
      <c r="M21" s="156">
        <v>733</v>
      </c>
      <c r="N21" s="157">
        <v>323</v>
      </c>
      <c r="O21" s="156">
        <v>129</v>
      </c>
      <c r="P21" s="157">
        <v>80</v>
      </c>
      <c r="Q21" s="156">
        <v>249</v>
      </c>
      <c r="R21" s="157">
        <v>453</v>
      </c>
      <c r="S21" s="156">
        <f>E21+G21+I21+K21+M21+O21+Q21</f>
        <v>4463</v>
      </c>
      <c r="T21" s="157">
        <f>F21+H21+J21+L21+N21+P21+R21</f>
        <v>3824</v>
      </c>
    </row>
    <row r="22" spans="1:20" s="118" customFormat="1" ht="15" customHeight="1">
      <c r="E22" s="161">
        <f>E11+E12+E14+E19+E20+E21</f>
        <v>25208</v>
      </c>
      <c r="F22" s="161">
        <f>F11+F12+F14+F19+F20+F21</f>
        <v>23317</v>
      </c>
      <c r="G22" s="161">
        <f t="shared" ref="G22:T22" si="3">G11+G12+G14+G19+G20+G21</f>
        <v>60076</v>
      </c>
      <c r="H22" s="161">
        <f t="shared" si="3"/>
        <v>55180</v>
      </c>
      <c r="I22" s="161">
        <f t="shared" si="3"/>
        <v>77668</v>
      </c>
      <c r="J22" s="161">
        <f t="shared" si="3"/>
        <v>74327</v>
      </c>
      <c r="K22" s="161">
        <f t="shared" si="3"/>
        <v>37761</v>
      </c>
      <c r="L22" s="161">
        <f t="shared" si="3"/>
        <v>35418</v>
      </c>
      <c r="M22" s="161">
        <f t="shared" si="3"/>
        <v>10265</v>
      </c>
      <c r="N22" s="161">
        <f t="shared" si="3"/>
        <v>9625</v>
      </c>
      <c r="O22" s="161">
        <f t="shared" si="3"/>
        <v>3749</v>
      </c>
      <c r="P22" s="161">
        <f t="shared" si="3"/>
        <v>3568</v>
      </c>
      <c r="Q22" s="161">
        <f t="shared" si="3"/>
        <v>1030</v>
      </c>
      <c r="R22" s="161">
        <f t="shared" si="3"/>
        <v>1340</v>
      </c>
      <c r="S22" s="162">
        <f t="shared" si="3"/>
        <v>215757</v>
      </c>
      <c r="T22" s="162">
        <f t="shared" si="3"/>
        <v>202775</v>
      </c>
    </row>
    <row r="23" spans="1:20" s="11" customFormat="1" ht="28.5" customHeight="1">
      <c r="A23" s="163" t="s">
        <v>82</v>
      </c>
      <c r="B23" s="164" t="s">
        <v>83</v>
      </c>
      <c r="C23" s="164"/>
      <c r="D23" s="165"/>
      <c r="E23" s="156">
        <v>0</v>
      </c>
      <c r="F23" s="157">
        <v>0</v>
      </c>
      <c r="G23" s="156">
        <v>0</v>
      </c>
      <c r="H23" s="157">
        <v>0</v>
      </c>
      <c r="I23" s="156">
        <v>7510</v>
      </c>
      <c r="J23" s="157">
        <v>6698</v>
      </c>
      <c r="K23" s="156">
        <v>0</v>
      </c>
      <c r="L23" s="157">
        <v>0</v>
      </c>
      <c r="M23" s="156">
        <v>0</v>
      </c>
      <c r="N23" s="157">
        <v>0</v>
      </c>
      <c r="O23" s="156">
        <v>1</v>
      </c>
      <c r="P23" s="157">
        <v>1</v>
      </c>
      <c r="Q23" s="156">
        <v>0</v>
      </c>
      <c r="R23" s="157">
        <v>0</v>
      </c>
      <c r="S23" s="156">
        <f t="shared" ref="S23:T25" si="4">E23+G23+I23+K23+M23+O23+Q23</f>
        <v>7511</v>
      </c>
      <c r="T23" s="157">
        <f t="shared" si="4"/>
        <v>6699</v>
      </c>
    </row>
    <row r="24" spans="1:20" s="11" customFormat="1" ht="15" customHeight="1">
      <c r="A24" s="163" t="s">
        <v>84</v>
      </c>
      <c r="B24" s="164" t="s">
        <v>85</v>
      </c>
      <c r="C24" s="164"/>
      <c r="D24" s="165"/>
      <c r="E24" s="166">
        <v>1164</v>
      </c>
      <c r="F24" s="167">
        <v>1096</v>
      </c>
      <c r="G24" s="166">
        <v>2042</v>
      </c>
      <c r="H24" s="167">
        <v>1932</v>
      </c>
      <c r="I24" s="166">
        <v>1634</v>
      </c>
      <c r="J24" s="167">
        <v>1700</v>
      </c>
      <c r="K24" s="166">
        <v>7</v>
      </c>
      <c r="L24" s="167">
        <v>20</v>
      </c>
      <c r="M24" s="166">
        <v>393</v>
      </c>
      <c r="N24" s="167">
        <v>386</v>
      </c>
      <c r="O24" s="166">
        <v>202</v>
      </c>
      <c r="P24" s="167">
        <v>171</v>
      </c>
      <c r="Q24" s="166">
        <v>0</v>
      </c>
      <c r="R24" s="167">
        <v>0</v>
      </c>
      <c r="S24" s="156">
        <f t="shared" si="4"/>
        <v>5442</v>
      </c>
      <c r="T24" s="157">
        <f t="shared" si="4"/>
        <v>5305</v>
      </c>
    </row>
    <row r="25" spans="1:20" s="118" customFormat="1" ht="15" customHeight="1">
      <c r="A25" s="168" t="s">
        <v>86</v>
      </c>
      <c r="B25" s="169" t="s">
        <v>87</v>
      </c>
      <c r="C25" s="168"/>
      <c r="D25" s="170"/>
      <c r="E25" s="143">
        <v>7343</v>
      </c>
      <c r="F25" s="144">
        <v>6909</v>
      </c>
      <c r="G25" s="143">
        <v>10995</v>
      </c>
      <c r="H25" s="144">
        <v>10041</v>
      </c>
      <c r="I25" s="143">
        <v>7684</v>
      </c>
      <c r="J25" s="144">
        <v>8082</v>
      </c>
      <c r="K25" s="143">
        <v>3592</v>
      </c>
      <c r="L25" s="144">
        <v>3674</v>
      </c>
      <c r="M25" s="143">
        <v>4762</v>
      </c>
      <c r="N25" s="144">
        <v>4411</v>
      </c>
      <c r="O25" s="143">
        <v>1767</v>
      </c>
      <c r="P25" s="144">
        <v>1667</v>
      </c>
      <c r="Q25" s="143">
        <v>149</v>
      </c>
      <c r="R25" s="144">
        <v>77</v>
      </c>
      <c r="S25" s="156">
        <f t="shared" si="4"/>
        <v>36292</v>
      </c>
      <c r="T25" s="157">
        <f t="shared" si="4"/>
        <v>34861</v>
      </c>
    </row>
    <row r="26" spans="1:20" s="118" customFormat="1" ht="25.5" customHeight="1" thickBot="1">
      <c r="A26" s="171" t="s">
        <v>88</v>
      </c>
      <c r="B26" s="171"/>
      <c r="C26" s="171"/>
      <c r="D26" s="172"/>
      <c r="E26" s="173">
        <f>E8+E22+E23+E24+E25</f>
        <v>33872</v>
      </c>
      <c r="F26" s="173">
        <f>F8+F22+F23+F24+F25</f>
        <v>31481</v>
      </c>
      <c r="G26" s="173">
        <f t="shared" ref="G26:T26" si="5">G8+G22+G23+G24+G25</f>
        <v>75160</v>
      </c>
      <c r="H26" s="173">
        <f t="shared" si="5"/>
        <v>69073</v>
      </c>
      <c r="I26" s="173">
        <f t="shared" si="5"/>
        <v>95418</v>
      </c>
      <c r="J26" s="173">
        <f t="shared" si="5"/>
        <v>91760</v>
      </c>
      <c r="K26" s="173">
        <f t="shared" si="5"/>
        <v>42024</v>
      </c>
      <c r="L26" s="173">
        <f t="shared" si="5"/>
        <v>39784</v>
      </c>
      <c r="M26" s="173">
        <f t="shared" si="5"/>
        <v>16417</v>
      </c>
      <c r="N26" s="173">
        <f t="shared" si="5"/>
        <v>15367</v>
      </c>
      <c r="O26" s="173">
        <f t="shared" si="5"/>
        <v>5730</v>
      </c>
      <c r="P26" s="173">
        <f t="shared" si="5"/>
        <v>5419</v>
      </c>
      <c r="Q26" s="173">
        <f t="shared" si="5"/>
        <v>1192</v>
      </c>
      <c r="R26" s="173">
        <f t="shared" si="5"/>
        <v>1428</v>
      </c>
      <c r="S26" s="173">
        <f t="shared" si="5"/>
        <v>269813</v>
      </c>
      <c r="T26" s="173">
        <f t="shared" si="5"/>
        <v>254312</v>
      </c>
    </row>
    <row r="27" spans="1:20" s="118" customFormat="1" ht="21.75" customHeight="1" thickTop="1">
      <c r="A27" s="174"/>
      <c r="B27" s="175"/>
      <c r="C27" s="176"/>
      <c r="D27" s="176"/>
      <c r="E27" s="177"/>
      <c r="F27" s="69"/>
      <c r="G27" s="177"/>
      <c r="H27" s="69"/>
      <c r="I27" s="177"/>
      <c r="J27" s="69"/>
      <c r="K27" s="69"/>
      <c r="L27" s="69"/>
      <c r="M27" s="177"/>
      <c r="N27" s="69"/>
      <c r="O27" s="69"/>
      <c r="P27" s="69"/>
      <c r="Q27" s="177"/>
      <c r="R27" s="69"/>
      <c r="S27" s="177"/>
      <c r="T27" s="69"/>
    </row>
    <row r="28" spans="1:20" s="118" customFormat="1" ht="21.75" customHeight="1">
      <c r="B28" s="142"/>
      <c r="C28" s="178"/>
      <c r="D28" s="142"/>
      <c r="E28" s="177"/>
      <c r="F28" s="69"/>
      <c r="G28" s="177"/>
      <c r="H28" s="69"/>
      <c r="I28" s="177"/>
      <c r="J28" s="69"/>
      <c r="K28" s="69"/>
      <c r="L28" s="69"/>
      <c r="M28" s="177"/>
      <c r="N28" s="69"/>
      <c r="O28" s="69"/>
      <c r="P28" s="69"/>
      <c r="Q28" s="177"/>
      <c r="R28" s="69"/>
      <c r="S28" s="177"/>
      <c r="T28" s="69"/>
    </row>
    <row r="29" spans="1:20" s="118" customFormat="1" ht="21.75" customHeight="1">
      <c r="A29" s="179"/>
      <c r="B29" s="142"/>
      <c r="C29" s="178"/>
      <c r="D29" s="142"/>
      <c r="E29" s="177"/>
      <c r="F29" s="69"/>
      <c r="G29" s="177"/>
      <c r="H29" s="69"/>
      <c r="I29" s="177"/>
      <c r="J29" s="69"/>
      <c r="K29" s="69"/>
      <c r="L29" s="69"/>
      <c r="M29" s="177"/>
      <c r="N29" s="69" t="s">
        <v>89</v>
      </c>
      <c r="O29" s="69"/>
      <c r="P29" s="69"/>
      <c r="Q29" s="177"/>
      <c r="R29" s="69"/>
      <c r="S29" s="177"/>
      <c r="T29" s="69"/>
    </row>
    <row r="30" spans="1:20" s="118" customFormat="1" ht="22.5" customHeight="1">
      <c r="A30" s="179"/>
      <c r="B30" s="142"/>
      <c r="C30" s="178"/>
      <c r="D30" s="142"/>
      <c r="E30" s="177"/>
      <c r="F30" s="69"/>
      <c r="G30" s="177"/>
      <c r="H30" s="69"/>
      <c r="I30" s="177"/>
      <c r="J30" s="69"/>
      <c r="K30" s="69"/>
      <c r="L30" s="69"/>
      <c r="M30" s="177"/>
      <c r="N30" s="69"/>
      <c r="O30" s="69"/>
      <c r="P30" s="69"/>
      <c r="Q30" s="177"/>
      <c r="R30" s="69"/>
      <c r="S30" s="177"/>
      <c r="T30" s="69"/>
    </row>
    <row r="31" spans="1:20" s="118" customFormat="1" ht="15" customHeight="1">
      <c r="A31" s="179"/>
      <c r="B31" s="142"/>
      <c r="C31" s="178"/>
      <c r="D31" s="142"/>
      <c r="E31" s="177"/>
      <c r="F31" s="69"/>
      <c r="G31" s="177"/>
      <c r="H31" s="69"/>
      <c r="I31" s="177"/>
      <c r="J31" s="69"/>
      <c r="K31" s="69"/>
      <c r="L31" s="69"/>
      <c r="M31" s="177"/>
      <c r="N31" s="69"/>
      <c r="O31" s="69"/>
      <c r="P31" s="69"/>
      <c r="Q31" s="177"/>
      <c r="R31" s="69"/>
      <c r="S31" s="177"/>
      <c r="T31" s="102"/>
    </row>
    <row r="32" spans="1:20" ht="33.75" customHeight="1">
      <c r="A32" s="180" t="s">
        <v>54</v>
      </c>
      <c r="B32" s="180"/>
      <c r="C32" s="180"/>
      <c r="D32" s="180"/>
      <c r="E32" s="180"/>
      <c r="F32" s="180"/>
      <c r="G32" s="181"/>
      <c r="H32" s="181"/>
      <c r="I32" s="181"/>
      <c r="J32" s="181"/>
      <c r="K32" s="106"/>
      <c r="L32" s="106"/>
      <c r="M32" s="107"/>
      <c r="N32" s="108"/>
      <c r="O32" s="108"/>
      <c r="P32" s="108"/>
    </row>
    <row r="33" spans="1:20" ht="15.75">
      <c r="A33" s="110"/>
      <c r="B33" s="110"/>
      <c r="C33" s="110"/>
      <c r="D33" s="110"/>
      <c r="E33" s="11"/>
      <c r="F33" s="11"/>
      <c r="G33" s="11"/>
      <c r="H33" s="11"/>
      <c r="I33" s="111"/>
      <c r="J33" s="111"/>
      <c r="K33" s="111"/>
      <c r="L33" s="111"/>
      <c r="M33" s="13"/>
      <c r="N33" s="13"/>
      <c r="O33" s="13"/>
      <c r="P33" s="13"/>
      <c r="Q33" s="11"/>
      <c r="R33" s="11"/>
      <c r="S33" s="13"/>
      <c r="T33" s="13"/>
    </row>
    <row r="34" spans="1:20" s="11" customFormat="1" ht="20.25" customHeight="1">
      <c r="A34" s="112" t="s">
        <v>90</v>
      </c>
      <c r="B34" s="112"/>
      <c r="C34" s="112"/>
      <c r="D34" s="113"/>
      <c r="E34" s="114" t="s">
        <v>1</v>
      </c>
      <c r="F34" s="115"/>
      <c r="G34" s="115"/>
      <c r="H34" s="116"/>
      <c r="I34" s="114" t="s">
        <v>2</v>
      </c>
      <c r="J34" s="115"/>
      <c r="K34" s="115"/>
      <c r="L34" s="115"/>
      <c r="M34" s="115"/>
      <c r="N34" s="116"/>
      <c r="O34" s="22" t="s">
        <v>56</v>
      </c>
      <c r="P34" s="23"/>
      <c r="Q34" s="22" t="s">
        <v>57</v>
      </c>
      <c r="R34" s="23"/>
      <c r="S34" s="22" t="s">
        <v>5</v>
      </c>
      <c r="T34" s="117"/>
    </row>
    <row r="35" spans="1:20" s="11" customFormat="1" ht="39.75" customHeight="1">
      <c r="A35" s="119"/>
      <c r="B35" s="119"/>
      <c r="C35" s="120"/>
      <c r="D35" s="121"/>
      <c r="E35" s="122" t="s">
        <v>6</v>
      </c>
      <c r="F35" s="123"/>
      <c r="G35" s="122" t="s">
        <v>58</v>
      </c>
      <c r="H35" s="123"/>
      <c r="I35" s="122" t="s">
        <v>59</v>
      </c>
      <c r="J35" s="123"/>
      <c r="K35" s="122" t="s">
        <v>8</v>
      </c>
      <c r="L35" s="123"/>
      <c r="M35" s="122" t="s">
        <v>58</v>
      </c>
      <c r="N35" s="123"/>
      <c r="O35" s="124"/>
      <c r="P35" s="182"/>
      <c r="Q35" s="124"/>
      <c r="R35" s="182"/>
      <c r="S35" s="124"/>
      <c r="T35" s="125"/>
    </row>
    <row r="36" spans="1:20" s="11" customFormat="1" ht="30" customHeight="1">
      <c r="A36" s="128"/>
      <c r="B36" s="128"/>
      <c r="C36" s="128"/>
      <c r="D36" s="32"/>
      <c r="E36" s="36" t="str">
        <f>E6</f>
        <v>30.09.2014
€m</v>
      </c>
      <c r="F36" s="183" t="str">
        <f t="shared" ref="F36:T36" si="6">F6</f>
        <v>31.12.2013
€m</v>
      </c>
      <c r="G36" s="36" t="str">
        <f t="shared" si="6"/>
        <v>30.09.2014
€m</v>
      </c>
      <c r="H36" s="183" t="str">
        <f t="shared" si="6"/>
        <v>31.12.2013
€m</v>
      </c>
      <c r="I36" s="36" t="str">
        <f t="shared" si="6"/>
        <v>30.09.2014
€m</v>
      </c>
      <c r="J36" s="183" t="str">
        <f t="shared" si="6"/>
        <v>31.12.2013
€m</v>
      </c>
      <c r="K36" s="36" t="str">
        <f t="shared" si="6"/>
        <v>30.09.2014
€m</v>
      </c>
      <c r="L36" s="183" t="str">
        <f t="shared" si="6"/>
        <v>31.12.2013
€m</v>
      </c>
      <c r="M36" s="36" t="str">
        <f t="shared" si="6"/>
        <v>30.09.2014
€m</v>
      </c>
      <c r="N36" s="183" t="str">
        <f t="shared" si="6"/>
        <v>31.12.2013
€m</v>
      </c>
      <c r="O36" s="36" t="str">
        <f t="shared" si="6"/>
        <v>30.09.2014
€m</v>
      </c>
      <c r="P36" s="183" t="str">
        <f t="shared" si="6"/>
        <v>31.12.2013
€m</v>
      </c>
      <c r="Q36" s="36" t="str">
        <f t="shared" si="6"/>
        <v>30.09.2014
€m</v>
      </c>
      <c r="R36" s="183" t="str">
        <f t="shared" si="6"/>
        <v>31.12.2013
€m</v>
      </c>
      <c r="S36" s="36" t="str">
        <f t="shared" si="6"/>
        <v>30.09.2014
€m</v>
      </c>
      <c r="T36" s="183" t="str">
        <f t="shared" si="6"/>
        <v>31.12.2013
€m</v>
      </c>
    </row>
    <row r="37" spans="1:20" s="13" customFormat="1" ht="6.75" customHeight="1">
      <c r="D37" s="132"/>
      <c r="E37" s="133"/>
      <c r="F37" s="134"/>
      <c r="G37" s="135"/>
      <c r="H37" s="136"/>
      <c r="I37" s="135"/>
      <c r="J37" s="136"/>
      <c r="K37" s="136"/>
      <c r="L37" s="136"/>
      <c r="M37" s="135"/>
      <c r="N37" s="136"/>
      <c r="O37" s="135"/>
      <c r="P37" s="136"/>
      <c r="Q37" s="135"/>
      <c r="R37" s="136"/>
      <c r="S37" s="135"/>
      <c r="T37" s="136"/>
    </row>
    <row r="38" spans="1:20" s="118" customFormat="1" ht="15" customHeight="1">
      <c r="A38" s="137" t="s">
        <v>62</v>
      </c>
      <c r="B38" s="138" t="s">
        <v>91</v>
      </c>
      <c r="C38" s="137"/>
      <c r="D38" s="137"/>
      <c r="E38" s="161">
        <v>1125</v>
      </c>
      <c r="F38" s="184">
        <v>1138</v>
      </c>
      <c r="G38" s="161">
        <v>3245</v>
      </c>
      <c r="H38" s="184">
        <v>3177</v>
      </c>
      <c r="I38" s="161">
        <v>23</v>
      </c>
      <c r="J38" s="184">
        <v>73</v>
      </c>
      <c r="K38" s="162">
        <v>0</v>
      </c>
      <c r="L38" s="185">
        <v>0</v>
      </c>
      <c r="M38" s="161">
        <v>2</v>
      </c>
      <c r="N38" s="184">
        <v>2</v>
      </c>
      <c r="O38" s="161">
        <v>31</v>
      </c>
      <c r="P38" s="184">
        <v>34</v>
      </c>
      <c r="Q38" s="161">
        <v>0</v>
      </c>
      <c r="R38" s="185">
        <v>0</v>
      </c>
      <c r="S38" s="162">
        <f>E38+G38+I38+K38+M38+O38+Q38</f>
        <v>4426</v>
      </c>
      <c r="T38" s="185">
        <f>F38+H38+J38+L38+N38+P38+R38</f>
        <v>4424</v>
      </c>
    </row>
    <row r="39" spans="1:20" s="11" customFormat="1" ht="15" customHeight="1">
      <c r="A39" s="186" t="s">
        <v>64</v>
      </c>
      <c r="B39" s="150" t="s">
        <v>92</v>
      </c>
      <c r="C39" s="150"/>
      <c r="D39" s="150"/>
      <c r="E39" s="187"/>
      <c r="F39" s="188"/>
      <c r="G39" s="187"/>
      <c r="H39" s="188"/>
      <c r="I39" s="187"/>
      <c r="J39" s="188"/>
      <c r="K39" s="148"/>
      <c r="L39" s="149"/>
      <c r="M39" s="189"/>
      <c r="N39" s="189"/>
      <c r="O39" s="187"/>
      <c r="P39" s="188"/>
      <c r="Q39" s="187"/>
      <c r="R39" s="149"/>
      <c r="S39" s="187"/>
      <c r="T39" s="149"/>
    </row>
    <row r="40" spans="1:20" s="11" customFormat="1" ht="6.75" customHeight="1">
      <c r="A40" s="186"/>
      <c r="B40" s="152"/>
      <c r="C40" s="152"/>
      <c r="D40" s="152"/>
      <c r="E40" s="148"/>
      <c r="F40" s="149"/>
      <c r="G40" s="148"/>
      <c r="H40" s="149"/>
      <c r="I40" s="148"/>
      <c r="J40" s="149"/>
      <c r="K40" s="148"/>
      <c r="L40" s="149"/>
      <c r="M40" s="190"/>
      <c r="N40" s="190"/>
      <c r="O40" s="148"/>
      <c r="P40" s="149"/>
      <c r="Q40" s="148"/>
      <c r="R40" s="149"/>
      <c r="S40" s="148"/>
      <c r="T40" s="149"/>
    </row>
    <row r="41" spans="1:20" s="11" customFormat="1" ht="15" customHeight="1">
      <c r="A41" s="13"/>
      <c r="B41" s="11" t="s">
        <v>66</v>
      </c>
      <c r="C41" s="153" t="s">
        <v>93</v>
      </c>
      <c r="E41" s="148">
        <v>25</v>
      </c>
      <c r="F41" s="149">
        <v>28</v>
      </c>
      <c r="G41" s="148">
        <v>6180</v>
      </c>
      <c r="H41" s="149">
        <v>5587</v>
      </c>
      <c r="I41" s="148">
        <v>52</v>
      </c>
      <c r="J41" s="149">
        <v>30</v>
      </c>
      <c r="K41" s="148">
        <v>104</v>
      </c>
      <c r="L41" s="149">
        <v>99</v>
      </c>
      <c r="M41" s="187">
        <v>2050</v>
      </c>
      <c r="N41" s="188">
        <v>1766</v>
      </c>
      <c r="O41" s="148">
        <v>393</v>
      </c>
      <c r="P41" s="149">
        <v>484</v>
      </c>
      <c r="Q41" s="148">
        <v>0</v>
      </c>
      <c r="R41" s="149">
        <v>0</v>
      </c>
      <c r="S41" s="140">
        <f t="shared" ref="S41:T44" si="7">E41+G41+I41+K41+M41+O41+Q41</f>
        <v>8804</v>
      </c>
      <c r="T41" s="149">
        <f t="shared" si="7"/>
        <v>7994</v>
      </c>
    </row>
    <row r="42" spans="1:20" s="11" customFormat="1" ht="28.5" customHeight="1">
      <c r="A42" s="191"/>
      <c r="B42" s="145" t="s">
        <v>68</v>
      </c>
      <c r="C42" s="150" t="s">
        <v>94</v>
      </c>
      <c r="D42" s="151"/>
      <c r="E42" s="148">
        <v>14055</v>
      </c>
      <c r="F42" s="149">
        <v>13633</v>
      </c>
      <c r="G42" s="148">
        <v>26</v>
      </c>
      <c r="H42" s="149">
        <v>27</v>
      </c>
      <c r="I42" s="148">
        <v>69130</v>
      </c>
      <c r="J42" s="149">
        <v>69182</v>
      </c>
      <c r="K42" s="148">
        <v>28219</v>
      </c>
      <c r="L42" s="149">
        <v>27175</v>
      </c>
      <c r="M42" s="148">
        <v>440</v>
      </c>
      <c r="N42" s="149">
        <v>434</v>
      </c>
      <c r="O42" s="148">
        <v>1048</v>
      </c>
      <c r="P42" s="149">
        <v>976</v>
      </c>
      <c r="Q42" s="148">
        <v>0</v>
      </c>
      <c r="R42" s="149">
        <v>0</v>
      </c>
      <c r="S42" s="140">
        <f t="shared" si="7"/>
        <v>112918</v>
      </c>
      <c r="T42" s="149">
        <f t="shared" si="7"/>
        <v>111427</v>
      </c>
    </row>
    <row r="43" spans="1:20" s="11" customFormat="1" ht="28.5" customHeight="1">
      <c r="A43" s="191"/>
      <c r="B43" s="145" t="s">
        <v>71</v>
      </c>
      <c r="C43" s="150" t="s">
        <v>95</v>
      </c>
      <c r="D43" s="151"/>
      <c r="E43" s="187">
        <v>6631</v>
      </c>
      <c r="F43" s="188">
        <v>5948</v>
      </c>
      <c r="G43" s="187">
        <v>39893</v>
      </c>
      <c r="H43" s="188">
        <v>37847</v>
      </c>
      <c r="I43" s="187">
        <v>1812</v>
      </c>
      <c r="J43" s="188">
        <v>1758</v>
      </c>
      <c r="K43" s="148">
        <v>875</v>
      </c>
      <c r="L43" s="149">
        <v>941</v>
      </c>
      <c r="M43" s="187">
        <v>5899</v>
      </c>
      <c r="N43" s="188">
        <v>5730</v>
      </c>
      <c r="O43" s="187">
        <v>998</v>
      </c>
      <c r="P43" s="188">
        <v>837</v>
      </c>
      <c r="Q43" s="187">
        <v>0</v>
      </c>
      <c r="R43" s="149">
        <v>0</v>
      </c>
      <c r="S43" s="140">
        <f t="shared" si="7"/>
        <v>56108</v>
      </c>
      <c r="T43" s="149">
        <f t="shared" si="7"/>
        <v>53061</v>
      </c>
    </row>
    <row r="44" spans="1:20" s="11" customFormat="1" ht="28.5" customHeight="1">
      <c r="A44" s="191"/>
      <c r="B44" s="192" t="s">
        <v>73</v>
      </c>
      <c r="C44" s="193" t="s">
        <v>96</v>
      </c>
      <c r="D44" s="194"/>
      <c r="E44" s="156">
        <v>321</v>
      </c>
      <c r="F44" s="157">
        <v>396</v>
      </c>
      <c r="G44" s="156">
        <v>-240</v>
      </c>
      <c r="H44" s="157">
        <v>49</v>
      </c>
      <c r="I44" s="156">
        <v>6774</v>
      </c>
      <c r="J44" s="157">
        <v>4458</v>
      </c>
      <c r="K44" s="156">
        <v>9537</v>
      </c>
      <c r="L44" s="157">
        <v>8405</v>
      </c>
      <c r="M44" s="156">
        <v>134</v>
      </c>
      <c r="N44" s="157">
        <v>136</v>
      </c>
      <c r="O44" s="156">
        <v>153</v>
      </c>
      <c r="P44" s="157">
        <v>75</v>
      </c>
      <c r="Q44" s="156">
        <v>0</v>
      </c>
      <c r="R44" s="157">
        <v>0</v>
      </c>
      <c r="S44" s="156">
        <f t="shared" si="7"/>
        <v>16679</v>
      </c>
      <c r="T44" s="157">
        <f t="shared" si="7"/>
        <v>13519</v>
      </c>
    </row>
    <row r="45" spans="1:20" s="118" customFormat="1" ht="15" customHeight="1">
      <c r="A45" s="137"/>
      <c r="E45" s="162">
        <f>E41+E42+E43+E44</f>
        <v>21032</v>
      </c>
      <c r="F45" s="162">
        <f t="shared" ref="F45:T45" si="8">F41+F42+F43+F44</f>
        <v>20005</v>
      </c>
      <c r="G45" s="162">
        <f t="shared" si="8"/>
        <v>45859</v>
      </c>
      <c r="H45" s="162">
        <f t="shared" si="8"/>
        <v>43510</v>
      </c>
      <c r="I45" s="162">
        <f t="shared" si="8"/>
        <v>77768</v>
      </c>
      <c r="J45" s="162">
        <f t="shared" si="8"/>
        <v>75428</v>
      </c>
      <c r="K45" s="162">
        <f t="shared" si="8"/>
        <v>38735</v>
      </c>
      <c r="L45" s="162">
        <f t="shared" si="8"/>
        <v>36620</v>
      </c>
      <c r="M45" s="162">
        <f t="shared" si="8"/>
        <v>8523</v>
      </c>
      <c r="N45" s="162">
        <f t="shared" si="8"/>
        <v>8066</v>
      </c>
      <c r="O45" s="162">
        <f t="shared" si="8"/>
        <v>2592</v>
      </c>
      <c r="P45" s="185">
        <f t="shared" si="8"/>
        <v>2372</v>
      </c>
      <c r="Q45" s="162">
        <f t="shared" si="8"/>
        <v>0</v>
      </c>
      <c r="R45" s="162">
        <f t="shared" si="8"/>
        <v>0</v>
      </c>
      <c r="S45" s="162">
        <f t="shared" si="8"/>
        <v>194509</v>
      </c>
      <c r="T45" s="162">
        <f t="shared" si="8"/>
        <v>186001</v>
      </c>
    </row>
    <row r="46" spans="1:20" s="11" customFormat="1" ht="42" customHeight="1">
      <c r="A46" s="163" t="s">
        <v>82</v>
      </c>
      <c r="B46" s="195" t="s">
        <v>97</v>
      </c>
      <c r="C46" s="196"/>
      <c r="D46" s="197"/>
      <c r="E46" s="198">
        <v>0</v>
      </c>
      <c r="F46" s="199">
        <v>0</v>
      </c>
      <c r="G46" s="198">
        <v>0</v>
      </c>
      <c r="H46" s="199">
        <v>0</v>
      </c>
      <c r="I46" s="198">
        <v>7894</v>
      </c>
      <c r="J46" s="199">
        <v>7042</v>
      </c>
      <c r="K46" s="198">
        <v>0</v>
      </c>
      <c r="L46" s="199">
        <v>0</v>
      </c>
      <c r="M46" s="198">
        <v>0</v>
      </c>
      <c r="N46" s="199">
        <v>0</v>
      </c>
      <c r="O46" s="198">
        <v>1</v>
      </c>
      <c r="P46" s="199">
        <v>1</v>
      </c>
      <c r="Q46" s="198">
        <v>0</v>
      </c>
      <c r="R46" s="199">
        <v>0</v>
      </c>
      <c r="S46" s="198">
        <f t="shared" ref="S46:T48" si="9">E46+G46+I46+K46+M46+O46+Q46</f>
        <v>7895</v>
      </c>
      <c r="T46" s="199">
        <f t="shared" si="9"/>
        <v>7043</v>
      </c>
    </row>
    <row r="47" spans="1:20" s="118" customFormat="1" ht="15" customHeight="1">
      <c r="A47" s="168" t="s">
        <v>84</v>
      </c>
      <c r="B47" s="169" t="s">
        <v>98</v>
      </c>
      <c r="C47" s="168"/>
      <c r="D47" s="168"/>
      <c r="E47" s="200">
        <v>149</v>
      </c>
      <c r="F47" s="201">
        <v>160</v>
      </c>
      <c r="G47" s="200">
        <v>459</v>
      </c>
      <c r="H47" s="201">
        <v>471</v>
      </c>
      <c r="I47" s="200">
        <v>272</v>
      </c>
      <c r="J47" s="201">
        <v>483</v>
      </c>
      <c r="K47" s="202">
        <v>146</v>
      </c>
      <c r="L47" s="203">
        <v>267</v>
      </c>
      <c r="M47" s="200">
        <v>2648</v>
      </c>
      <c r="N47" s="201">
        <v>2187</v>
      </c>
      <c r="O47" s="200">
        <v>131</v>
      </c>
      <c r="P47" s="201">
        <v>136</v>
      </c>
      <c r="Q47" s="200">
        <v>32</v>
      </c>
      <c r="R47" s="201">
        <v>38</v>
      </c>
      <c r="S47" s="198">
        <f t="shared" si="9"/>
        <v>3837</v>
      </c>
      <c r="T47" s="199">
        <f t="shared" si="9"/>
        <v>3742</v>
      </c>
    </row>
    <row r="48" spans="1:20" s="118" customFormat="1" ht="15" customHeight="1">
      <c r="A48" s="204" t="s">
        <v>86</v>
      </c>
      <c r="B48" s="138" t="s">
        <v>99</v>
      </c>
      <c r="C48" s="204"/>
      <c r="D48" s="204"/>
      <c r="E48" s="161">
        <v>6717</v>
      </c>
      <c r="F48" s="184">
        <v>5571</v>
      </c>
      <c r="G48" s="161">
        <v>11542</v>
      </c>
      <c r="H48" s="184">
        <v>10241</v>
      </c>
      <c r="I48" s="161">
        <v>6508</v>
      </c>
      <c r="J48" s="184">
        <v>6492</v>
      </c>
      <c r="K48" s="140">
        <v>1402</v>
      </c>
      <c r="L48" s="141">
        <v>1213</v>
      </c>
      <c r="M48" s="161">
        <v>2233</v>
      </c>
      <c r="N48" s="184">
        <v>2082</v>
      </c>
      <c r="O48" s="161">
        <v>1311</v>
      </c>
      <c r="P48" s="184">
        <v>1165</v>
      </c>
      <c r="Q48" s="161">
        <v>174</v>
      </c>
      <c r="R48" s="184">
        <v>150</v>
      </c>
      <c r="S48" s="140">
        <f t="shared" si="9"/>
        <v>29887</v>
      </c>
      <c r="T48" s="199">
        <f t="shared" si="9"/>
        <v>26914</v>
      </c>
    </row>
    <row r="49" spans="1:20" s="208" customFormat="1" ht="25.5" customHeight="1" thickBot="1">
      <c r="A49" s="205" t="s">
        <v>100</v>
      </c>
      <c r="B49" s="206"/>
      <c r="C49" s="206"/>
      <c r="D49" s="207"/>
      <c r="E49" s="173">
        <f>E38+E45+E46+E47+E48</f>
        <v>29023</v>
      </c>
      <c r="F49" s="173">
        <f t="shared" ref="F49:T49" si="10">F38+F45+F46+F47+F48</f>
        <v>26874</v>
      </c>
      <c r="G49" s="173">
        <f t="shared" si="10"/>
        <v>61105</v>
      </c>
      <c r="H49" s="173">
        <f t="shared" si="10"/>
        <v>57399</v>
      </c>
      <c r="I49" s="173">
        <f t="shared" si="10"/>
        <v>92465</v>
      </c>
      <c r="J49" s="173">
        <f t="shared" si="10"/>
        <v>89518</v>
      </c>
      <c r="K49" s="173">
        <f t="shared" si="10"/>
        <v>40283</v>
      </c>
      <c r="L49" s="173">
        <f t="shared" si="10"/>
        <v>38100</v>
      </c>
      <c r="M49" s="173">
        <f t="shared" si="10"/>
        <v>13406</v>
      </c>
      <c r="N49" s="173">
        <f t="shared" si="10"/>
        <v>12337</v>
      </c>
      <c r="O49" s="173">
        <f t="shared" si="10"/>
        <v>4066</v>
      </c>
      <c r="P49" s="173">
        <f t="shared" si="10"/>
        <v>3708</v>
      </c>
      <c r="Q49" s="173">
        <f t="shared" si="10"/>
        <v>206</v>
      </c>
      <c r="R49" s="173">
        <f t="shared" si="10"/>
        <v>188</v>
      </c>
      <c r="S49" s="173">
        <f t="shared" si="10"/>
        <v>240554</v>
      </c>
      <c r="T49" s="173">
        <f t="shared" si="10"/>
        <v>228124</v>
      </c>
    </row>
    <row r="50" spans="1:20" s="179" customFormat="1" ht="21.75" customHeight="1" thickTop="1">
      <c r="A50" s="174"/>
      <c r="B50" s="175"/>
      <c r="C50" s="176"/>
      <c r="D50" s="176"/>
      <c r="E50" s="209"/>
      <c r="F50" s="209"/>
      <c r="G50" s="209"/>
      <c r="H50" s="209"/>
      <c r="I50" s="209"/>
      <c r="J50" s="209"/>
      <c r="K50" s="209"/>
      <c r="L50" s="209"/>
      <c r="M50" s="209"/>
      <c r="N50" s="209"/>
      <c r="O50" s="209"/>
      <c r="P50" s="209"/>
      <c r="Q50" s="209"/>
      <c r="R50" s="42" t="s">
        <v>101</v>
      </c>
      <c r="S50" s="140">
        <v>29259</v>
      </c>
      <c r="T50" s="78">
        <v>26188</v>
      </c>
    </row>
    <row r="51" spans="1:20" s="179" customFormat="1" ht="21.75" customHeight="1" thickBot="1">
      <c r="A51" s="174"/>
      <c r="B51" s="175"/>
      <c r="C51" s="176"/>
      <c r="D51" s="176"/>
      <c r="E51" s="209"/>
      <c r="F51" s="209"/>
      <c r="G51" s="209"/>
      <c r="H51" s="209"/>
      <c r="I51" s="209"/>
      <c r="J51" s="209"/>
      <c r="K51" s="209"/>
      <c r="L51" s="209"/>
      <c r="M51" s="209"/>
      <c r="N51" s="209"/>
      <c r="O51" s="209"/>
      <c r="P51" s="209"/>
      <c r="Q51" s="210"/>
      <c r="R51" s="210" t="s">
        <v>102</v>
      </c>
      <c r="S51" s="211">
        <f>S49+S50</f>
        <v>269813</v>
      </c>
      <c r="T51" s="212">
        <f>T49+T50</f>
        <v>254312</v>
      </c>
    </row>
    <row r="52" spans="1:20" ht="15.75" thickTop="1"/>
    <row r="53" spans="1:20">
      <c r="M53" s="96" t="s">
        <v>89</v>
      </c>
      <c r="S53" s="213"/>
    </row>
    <row r="54" spans="1:20">
      <c r="S54" s="214"/>
      <c r="T54" s="215"/>
    </row>
    <row r="55" spans="1:20">
      <c r="S55" s="213"/>
    </row>
    <row r="56" spans="1:20">
      <c r="S56" s="213"/>
    </row>
    <row r="57" spans="1:20">
      <c r="S57" s="213"/>
    </row>
    <row r="58" spans="1:20">
      <c r="S58" s="213"/>
    </row>
    <row r="59" spans="1:20">
      <c r="S59" s="213"/>
    </row>
    <row r="60" spans="1:20">
      <c r="S60" s="213"/>
    </row>
    <row r="61" spans="1:20">
      <c r="S61" s="213"/>
    </row>
    <row r="62" spans="1:20">
      <c r="S62" s="213"/>
    </row>
    <row r="63" spans="1:20">
      <c r="S63" s="213"/>
    </row>
    <row r="66" spans="20:20" ht="33" customHeight="1">
      <c r="T66" s="102"/>
    </row>
    <row r="108" spans="5:20">
      <c r="E108" s="216"/>
      <c r="F108" s="216"/>
      <c r="G108" s="216"/>
      <c r="H108" s="216"/>
      <c r="I108" s="216"/>
      <c r="J108" s="216"/>
      <c r="K108" s="216"/>
      <c r="L108" s="216"/>
      <c r="M108" s="216"/>
      <c r="N108" s="216"/>
      <c r="O108" s="216"/>
      <c r="P108" s="216"/>
      <c r="Q108" s="216"/>
      <c r="R108" s="216"/>
      <c r="S108" s="216"/>
      <c r="T108" s="217"/>
    </row>
    <row r="109" spans="5:20">
      <c r="E109" s="216"/>
      <c r="F109" s="216"/>
      <c r="G109" s="216"/>
      <c r="H109" s="216"/>
      <c r="I109" s="216"/>
      <c r="J109" s="216"/>
      <c r="K109" s="216"/>
      <c r="L109" s="216"/>
      <c r="M109" s="216"/>
      <c r="N109" s="216"/>
      <c r="O109" s="216"/>
      <c r="P109" s="216"/>
      <c r="Q109" s="216"/>
      <c r="R109" s="216"/>
      <c r="S109" s="216"/>
      <c r="T109" s="217"/>
    </row>
    <row r="110" spans="5:20">
      <c r="E110" s="216"/>
      <c r="F110" s="216"/>
      <c r="G110" s="216"/>
      <c r="H110" s="216"/>
      <c r="I110" s="216"/>
      <c r="J110" s="216"/>
      <c r="K110" s="216"/>
      <c r="L110" s="216"/>
      <c r="M110" s="216"/>
      <c r="N110" s="216"/>
      <c r="O110" s="216"/>
      <c r="P110" s="216"/>
      <c r="Q110" s="216"/>
      <c r="R110" s="216"/>
      <c r="S110" s="216"/>
      <c r="T110" s="217"/>
    </row>
    <row r="111" spans="5:20">
      <c r="E111" s="216"/>
      <c r="F111" s="216"/>
      <c r="G111" s="216"/>
      <c r="H111" s="216"/>
      <c r="I111" s="216"/>
      <c r="J111" s="216"/>
      <c r="K111" s="216"/>
      <c r="L111" s="216"/>
      <c r="M111" s="216"/>
      <c r="N111" s="216"/>
      <c r="O111" s="216"/>
      <c r="P111" s="216"/>
      <c r="Q111" s="216"/>
      <c r="R111" s="216"/>
      <c r="S111" s="216"/>
      <c r="T111" s="217"/>
    </row>
    <row r="112" spans="5:20">
      <c r="E112" s="216"/>
      <c r="F112" s="216"/>
      <c r="G112" s="216"/>
      <c r="H112" s="216"/>
      <c r="I112" s="216"/>
      <c r="J112" s="216"/>
      <c r="K112" s="216"/>
      <c r="L112" s="216"/>
      <c r="M112" s="216"/>
      <c r="N112" s="216"/>
      <c r="O112" s="216"/>
      <c r="P112" s="216"/>
      <c r="Q112" s="216"/>
      <c r="R112" s="216"/>
      <c r="S112" s="216"/>
      <c r="T112" s="217"/>
    </row>
    <row r="113" spans="5:20">
      <c r="E113" s="216"/>
      <c r="F113" s="216"/>
      <c r="G113" s="216"/>
      <c r="H113" s="216"/>
      <c r="I113" s="216"/>
      <c r="J113" s="216"/>
      <c r="K113" s="216"/>
      <c r="L113" s="216"/>
      <c r="M113" s="216"/>
      <c r="N113" s="216"/>
      <c r="O113" s="216"/>
      <c r="P113" s="216"/>
      <c r="Q113" s="216"/>
      <c r="R113" s="216"/>
      <c r="S113" s="216"/>
      <c r="T113" s="217"/>
    </row>
    <row r="114" spans="5:20">
      <c r="E114" s="216"/>
      <c r="F114" s="216"/>
      <c r="G114" s="216"/>
      <c r="H114" s="216"/>
      <c r="I114" s="216"/>
      <c r="J114" s="216"/>
      <c r="K114" s="216"/>
      <c r="L114" s="216"/>
      <c r="M114" s="216"/>
      <c r="N114" s="216"/>
      <c r="O114" s="216"/>
      <c r="P114" s="216"/>
      <c r="Q114" s="216"/>
      <c r="R114" s="216"/>
      <c r="S114" s="216"/>
      <c r="T114" s="217"/>
    </row>
    <row r="115" spans="5:20">
      <c r="E115" s="216"/>
      <c r="F115" s="216"/>
      <c r="G115" s="216"/>
      <c r="H115" s="216"/>
      <c r="I115" s="216"/>
      <c r="J115" s="216"/>
      <c r="K115" s="216"/>
      <c r="L115" s="216"/>
      <c r="M115" s="216"/>
      <c r="N115" s="216"/>
      <c r="O115" s="216"/>
      <c r="P115" s="216"/>
      <c r="Q115" s="216"/>
      <c r="R115" s="216"/>
      <c r="S115" s="216"/>
      <c r="T115" s="217"/>
    </row>
    <row r="116" spans="5:20">
      <c r="E116" s="216"/>
      <c r="F116" s="216"/>
      <c r="G116" s="216"/>
      <c r="H116" s="216"/>
      <c r="I116" s="216"/>
      <c r="J116" s="216"/>
      <c r="K116" s="216"/>
      <c r="L116" s="216"/>
      <c r="M116" s="216"/>
      <c r="N116" s="216"/>
      <c r="O116" s="216"/>
      <c r="P116" s="216"/>
      <c r="Q116" s="216"/>
      <c r="R116" s="216"/>
      <c r="S116" s="216"/>
      <c r="T116" s="217"/>
    </row>
    <row r="117" spans="5:20">
      <c r="E117" s="216"/>
      <c r="F117" s="216"/>
      <c r="G117" s="216"/>
      <c r="H117" s="216"/>
      <c r="I117" s="216"/>
      <c r="J117" s="216"/>
      <c r="K117" s="216"/>
      <c r="L117" s="216"/>
      <c r="M117" s="216"/>
      <c r="N117" s="216"/>
      <c r="O117" s="216"/>
      <c r="P117" s="216"/>
      <c r="Q117" s="216"/>
      <c r="R117" s="216"/>
      <c r="S117" s="216"/>
      <c r="T117" s="217"/>
    </row>
    <row r="118" spans="5:20">
      <c r="E118" s="216"/>
      <c r="F118" s="216"/>
      <c r="G118" s="216"/>
      <c r="H118" s="216"/>
      <c r="I118" s="216"/>
      <c r="J118" s="216"/>
      <c r="K118" s="216"/>
      <c r="L118" s="216"/>
      <c r="M118" s="216"/>
      <c r="N118" s="216"/>
      <c r="O118" s="216"/>
      <c r="P118" s="216"/>
      <c r="Q118" s="216"/>
      <c r="R118" s="216"/>
      <c r="S118" s="216"/>
      <c r="T118" s="217"/>
    </row>
    <row r="119" spans="5:20">
      <c r="E119" s="216"/>
      <c r="F119" s="216"/>
      <c r="G119" s="216"/>
      <c r="H119" s="216"/>
      <c r="I119" s="216"/>
      <c r="J119" s="216"/>
      <c r="K119" s="216"/>
      <c r="L119" s="216"/>
      <c r="M119" s="216"/>
      <c r="N119" s="216"/>
      <c r="O119" s="216"/>
      <c r="P119" s="216"/>
      <c r="Q119" s="216"/>
      <c r="R119" s="216"/>
      <c r="S119" s="216"/>
      <c r="T119" s="217"/>
    </row>
    <row r="120" spans="5:20">
      <c r="E120" s="216"/>
      <c r="F120" s="216"/>
      <c r="G120" s="216"/>
      <c r="H120" s="216"/>
      <c r="I120" s="216"/>
      <c r="J120" s="216"/>
      <c r="K120" s="216"/>
      <c r="L120" s="216"/>
      <c r="M120" s="216"/>
      <c r="N120" s="216"/>
      <c r="O120" s="216"/>
      <c r="P120" s="216"/>
      <c r="Q120" s="216"/>
      <c r="R120" s="216"/>
      <c r="S120" s="216"/>
      <c r="T120" s="217"/>
    </row>
    <row r="121" spans="5:20">
      <c r="E121" s="216"/>
      <c r="F121" s="216"/>
      <c r="G121" s="216"/>
      <c r="H121" s="216"/>
      <c r="I121" s="216"/>
      <c r="J121" s="216"/>
      <c r="K121" s="216"/>
      <c r="L121" s="216"/>
      <c r="M121" s="216"/>
      <c r="N121" s="216"/>
      <c r="O121" s="216"/>
      <c r="P121" s="216"/>
      <c r="Q121" s="216"/>
      <c r="R121" s="216"/>
      <c r="S121" s="216"/>
      <c r="T121" s="217"/>
    </row>
    <row r="122" spans="5:20">
      <c r="E122" s="216"/>
      <c r="F122" s="216"/>
      <c r="G122" s="216"/>
      <c r="H122" s="216"/>
      <c r="I122" s="216"/>
      <c r="J122" s="216"/>
      <c r="K122" s="216"/>
      <c r="L122" s="216"/>
      <c r="M122" s="216"/>
      <c r="N122" s="216"/>
      <c r="O122" s="216"/>
      <c r="P122" s="216"/>
      <c r="Q122" s="216"/>
      <c r="R122" s="216"/>
      <c r="S122" s="216"/>
      <c r="T122" s="217"/>
    </row>
    <row r="123" spans="5:20">
      <c r="E123" s="216"/>
      <c r="F123" s="216"/>
      <c r="G123" s="216"/>
      <c r="H123" s="216"/>
      <c r="I123" s="216"/>
      <c r="J123" s="216"/>
      <c r="K123" s="216"/>
      <c r="L123" s="216"/>
      <c r="M123" s="216"/>
      <c r="N123" s="216"/>
      <c r="O123" s="216"/>
      <c r="P123" s="216"/>
      <c r="Q123" s="216"/>
      <c r="R123" s="216"/>
      <c r="S123" s="216"/>
      <c r="T123" s="217"/>
    </row>
    <row r="124" spans="5:20">
      <c r="E124" s="216"/>
      <c r="F124" s="216"/>
      <c r="G124" s="216"/>
      <c r="H124" s="216"/>
      <c r="I124" s="216"/>
      <c r="J124" s="216"/>
      <c r="K124" s="216"/>
      <c r="L124" s="216"/>
      <c r="M124" s="216"/>
      <c r="N124" s="216"/>
      <c r="O124" s="216"/>
      <c r="P124" s="216"/>
      <c r="Q124" s="216"/>
      <c r="R124" s="216"/>
      <c r="S124" s="216"/>
      <c r="T124" s="217"/>
    </row>
    <row r="125" spans="5:20">
      <c r="E125" s="216"/>
    </row>
    <row r="126" spans="5:20">
      <c r="E126" s="216"/>
    </row>
    <row r="127" spans="5:20">
      <c r="E127" s="216"/>
    </row>
    <row r="128" spans="5:20">
      <c r="E128" s="216"/>
    </row>
    <row r="129" spans="5:20">
      <c r="E129" s="216"/>
      <c r="F129" s="216"/>
      <c r="G129" s="216"/>
      <c r="H129" s="216"/>
      <c r="I129" s="216"/>
      <c r="J129" s="216"/>
      <c r="K129" s="216"/>
      <c r="L129" s="216"/>
      <c r="M129" s="216"/>
      <c r="N129" s="216"/>
      <c r="O129" s="216"/>
      <c r="P129" s="216"/>
      <c r="Q129" s="216"/>
      <c r="R129" s="216"/>
      <c r="S129" s="216"/>
      <c r="T129" s="217"/>
    </row>
    <row r="130" spans="5:20">
      <c r="E130" s="216"/>
      <c r="F130" s="216"/>
      <c r="G130" s="216"/>
      <c r="H130" s="216"/>
      <c r="I130" s="216"/>
      <c r="J130" s="216"/>
      <c r="K130" s="216"/>
      <c r="L130" s="216"/>
      <c r="M130" s="216"/>
      <c r="N130" s="216"/>
      <c r="O130" s="216"/>
      <c r="P130" s="216"/>
      <c r="Q130" s="216"/>
      <c r="R130" s="216"/>
      <c r="S130" s="216"/>
      <c r="T130" s="217"/>
    </row>
    <row r="131" spans="5:20">
      <c r="E131" s="216"/>
      <c r="F131" s="216"/>
      <c r="G131" s="216"/>
      <c r="H131" s="216"/>
      <c r="I131" s="216"/>
      <c r="J131" s="216"/>
      <c r="K131" s="216"/>
      <c r="L131" s="216"/>
      <c r="M131" s="216"/>
      <c r="N131" s="216"/>
      <c r="O131" s="216"/>
      <c r="P131" s="216"/>
      <c r="Q131" s="216"/>
      <c r="R131" s="216"/>
      <c r="S131" s="216"/>
      <c r="T131" s="217"/>
    </row>
    <row r="132" spans="5:20">
      <c r="E132" s="216"/>
      <c r="F132" s="216"/>
      <c r="G132" s="216"/>
      <c r="H132" s="216"/>
      <c r="I132" s="216"/>
      <c r="J132" s="216"/>
      <c r="K132" s="216"/>
      <c r="L132" s="216"/>
      <c r="M132" s="216"/>
      <c r="N132" s="216"/>
      <c r="O132" s="216"/>
      <c r="P132" s="216"/>
      <c r="Q132" s="216"/>
      <c r="R132" s="216"/>
      <c r="S132" s="216"/>
      <c r="T132" s="217"/>
    </row>
    <row r="133" spans="5:20">
      <c r="E133" s="216"/>
      <c r="F133" s="216"/>
      <c r="G133" s="216"/>
      <c r="H133" s="216"/>
      <c r="I133" s="216"/>
      <c r="J133" s="216"/>
      <c r="K133" s="216"/>
      <c r="L133" s="216"/>
      <c r="M133" s="216"/>
      <c r="N133" s="216"/>
      <c r="O133" s="216"/>
      <c r="P133" s="216"/>
      <c r="Q133" s="216"/>
      <c r="R133" s="216"/>
      <c r="S133" s="216"/>
      <c r="T133" s="217"/>
    </row>
    <row r="134" spans="5:20">
      <c r="E134" s="216"/>
      <c r="F134" s="216"/>
      <c r="G134" s="216"/>
      <c r="H134" s="216"/>
      <c r="I134" s="216"/>
      <c r="J134" s="216"/>
      <c r="K134" s="216"/>
      <c r="L134" s="216"/>
      <c r="M134" s="216"/>
      <c r="N134" s="216"/>
      <c r="O134" s="216"/>
      <c r="P134" s="216"/>
      <c r="Q134" s="216"/>
      <c r="R134" s="216"/>
      <c r="S134" s="216"/>
      <c r="T134" s="217"/>
    </row>
    <row r="135" spans="5:20">
      <c r="E135" s="216"/>
      <c r="F135" s="216"/>
      <c r="G135" s="216"/>
      <c r="H135" s="216"/>
      <c r="I135" s="216"/>
      <c r="J135" s="216"/>
      <c r="K135" s="216"/>
      <c r="L135" s="216"/>
      <c r="M135" s="216"/>
      <c r="N135" s="216"/>
      <c r="O135" s="216"/>
      <c r="P135" s="216"/>
      <c r="Q135" s="216"/>
      <c r="R135" s="216"/>
      <c r="S135" s="216"/>
      <c r="T135" s="217"/>
    </row>
    <row r="136" spans="5:20">
      <c r="E136" s="216"/>
      <c r="F136" s="216"/>
      <c r="G136" s="216"/>
      <c r="H136" s="216"/>
      <c r="I136" s="216"/>
      <c r="J136" s="216"/>
      <c r="K136" s="216"/>
      <c r="L136" s="216"/>
      <c r="M136" s="216"/>
      <c r="N136" s="216"/>
      <c r="O136" s="216"/>
      <c r="P136" s="216"/>
      <c r="Q136" s="216"/>
      <c r="R136" s="216"/>
      <c r="S136" s="216"/>
      <c r="T136" s="217"/>
    </row>
    <row r="137" spans="5:20">
      <c r="E137" s="216"/>
      <c r="F137" s="216"/>
      <c r="G137" s="216"/>
      <c r="H137" s="216"/>
      <c r="I137" s="216"/>
      <c r="J137" s="216"/>
      <c r="K137" s="216"/>
      <c r="L137" s="216"/>
      <c r="M137" s="216"/>
      <c r="N137" s="216"/>
      <c r="O137" s="216"/>
      <c r="P137" s="216"/>
      <c r="Q137" s="216"/>
      <c r="R137" s="216"/>
      <c r="S137" s="216"/>
      <c r="T137" s="217"/>
    </row>
    <row r="138" spans="5:20">
      <c r="E138" s="216"/>
      <c r="F138" s="216"/>
      <c r="G138" s="216"/>
      <c r="H138" s="216"/>
      <c r="I138" s="216"/>
      <c r="J138" s="216"/>
      <c r="K138" s="216"/>
      <c r="L138" s="216"/>
      <c r="M138" s="216"/>
      <c r="N138" s="216"/>
      <c r="O138" s="216"/>
      <c r="P138" s="216"/>
      <c r="Q138" s="216"/>
      <c r="R138" s="216"/>
      <c r="S138" s="216"/>
      <c r="T138" s="217"/>
    </row>
    <row r="139" spans="5:20">
      <c r="E139" s="216"/>
      <c r="F139" s="216"/>
      <c r="G139" s="216"/>
      <c r="H139" s="216"/>
      <c r="I139" s="216"/>
      <c r="J139" s="216"/>
      <c r="K139" s="216"/>
      <c r="L139" s="216"/>
      <c r="M139" s="216"/>
      <c r="N139" s="216"/>
      <c r="O139" s="216"/>
      <c r="P139" s="216"/>
      <c r="Q139" s="216"/>
      <c r="R139" s="216"/>
      <c r="S139" s="216"/>
      <c r="T139" s="217"/>
    </row>
    <row r="140" spans="5:20">
      <c r="E140" s="216"/>
      <c r="F140" s="216"/>
      <c r="G140" s="216"/>
      <c r="H140" s="216"/>
      <c r="I140" s="216"/>
      <c r="J140" s="216"/>
      <c r="K140" s="216"/>
      <c r="L140" s="216"/>
      <c r="M140" s="216"/>
      <c r="N140" s="216"/>
      <c r="O140" s="216"/>
      <c r="P140" s="216"/>
      <c r="Q140" s="216"/>
      <c r="R140" s="216"/>
      <c r="S140" s="216"/>
      <c r="T140" s="217"/>
    </row>
    <row r="141" spans="5:20">
      <c r="E141" s="216"/>
      <c r="F141" s="216"/>
      <c r="G141" s="216"/>
      <c r="H141" s="216"/>
      <c r="I141" s="216"/>
      <c r="J141" s="216"/>
      <c r="K141" s="216"/>
      <c r="L141" s="216"/>
      <c r="M141" s="216"/>
      <c r="N141" s="216"/>
      <c r="O141" s="216"/>
      <c r="P141" s="216"/>
      <c r="Q141" s="216"/>
      <c r="R141" s="216"/>
      <c r="S141" s="216"/>
      <c r="T141" s="217"/>
    </row>
  </sheetData>
  <mergeCells count="31">
    <mergeCell ref="B46:D46"/>
    <mergeCell ref="M35:N35"/>
    <mergeCell ref="B39:D39"/>
    <mergeCell ref="C42:D42"/>
    <mergeCell ref="C43:D43"/>
    <mergeCell ref="C44:D44"/>
    <mergeCell ref="E34:H34"/>
    <mergeCell ref="I34:N34"/>
    <mergeCell ref="O34:P34"/>
    <mergeCell ref="Q34:R34"/>
    <mergeCell ref="S34:T34"/>
    <mergeCell ref="E35:F35"/>
    <mergeCell ref="G35:H35"/>
    <mergeCell ref="I35:J35"/>
    <mergeCell ref="K35:L35"/>
    <mergeCell ref="C11:D11"/>
    <mergeCell ref="C12:D12"/>
    <mergeCell ref="C20:D20"/>
    <mergeCell ref="B23:D23"/>
    <mergeCell ref="B24:D24"/>
    <mergeCell ref="A26:D26"/>
    <mergeCell ref="E5:F5"/>
    <mergeCell ref="G5:H5"/>
    <mergeCell ref="I5:J5"/>
    <mergeCell ref="K5:L5"/>
    <mergeCell ref="M5:N5"/>
    <mergeCell ref="E4:H4"/>
    <mergeCell ref="I4:N4"/>
    <mergeCell ref="O4:P4"/>
    <mergeCell ref="Q4:R4"/>
    <mergeCell ref="S4:T4"/>
  </mergeCells>
  <pageMargins left="0.35433070866141736" right="0.23622047244094491" top="0.39370078740157483" bottom="0.19685039370078741" header="0.19685039370078741" footer="0.19685039370078741"/>
  <pageSetup paperSize="9" scale="44" orientation="landscape" r:id="rId1"/>
  <headerFooter alignWithMargins="0">
    <oddFooter>&amp;L&amp;8Prepared: Wagner (-2836), GR 1.1.3; 
27.10.2014
Peer Review: Kuhn (-6149)
Manager Review: Joest (-6069)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IS segment reporting</vt:lpstr>
      <vt:lpstr>IS segment reporting (Q)</vt:lpstr>
      <vt:lpstr>Balance sheet segment reporting</vt:lpstr>
      <vt:lpstr>'Balance sheet segment reporting'!Druckbereich</vt:lpstr>
      <vt:lpstr>'IS segment reporting'!Druckbereich</vt:lpstr>
      <vt:lpstr>'IS segment reporting (Q)'!Druckbereich</vt:lpstr>
    </vt:vector>
  </TitlesOfParts>
  <Company>Munich Re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Müller Axel</dc:creator>
  <cp:lastModifiedBy>Müller Axel</cp:lastModifiedBy>
  <dcterms:created xsi:type="dcterms:W3CDTF">2014-11-05T15:39:41Z</dcterms:created>
  <dcterms:modified xsi:type="dcterms:W3CDTF">2014-11-05T15:44:28Z</dcterms:modified>
</cp:coreProperties>
</file>