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120" yWindow="30" windowWidth="24915" windowHeight="11535" activeTab="1"/>
  </bookViews>
  <sheets>
    <sheet name="IS Q1-2 2014" sheetId="15" r:id="rId1"/>
    <sheet name="IS Q2 2014" sheetId="17" r:id="rId2"/>
    <sheet name="BS 30.06.2014" sheetId="16" r:id="rId3"/>
  </sheets>
  <calcPr calcId="125725"/>
</workbook>
</file>

<file path=xl/calcChain.xml><?xml version="1.0" encoding="utf-8"?>
<calcChain xmlns="http://schemas.openxmlformats.org/spreadsheetml/2006/main">
  <c r="R38" i="17"/>
  <c r="Q38"/>
  <c r="R34"/>
  <c r="Q34"/>
  <c r="R33"/>
  <c r="Q33"/>
  <c r="P30"/>
  <c r="O30"/>
  <c r="N30"/>
  <c r="M30"/>
  <c r="L30"/>
  <c r="K30"/>
  <c r="J30"/>
  <c r="I30"/>
  <c r="H30"/>
  <c r="G30"/>
  <c r="F30"/>
  <c r="E30"/>
  <c r="D30"/>
  <c r="R30" s="1"/>
  <c r="C30"/>
  <c r="R29"/>
  <c r="Q29"/>
  <c r="R28"/>
  <c r="Q28"/>
  <c r="P27"/>
  <c r="O27"/>
  <c r="N27"/>
  <c r="N31" s="1"/>
  <c r="M27"/>
  <c r="L27"/>
  <c r="K27"/>
  <c r="J27"/>
  <c r="J31" s="1"/>
  <c r="I27"/>
  <c r="H27"/>
  <c r="G27"/>
  <c r="F27"/>
  <c r="F31" s="1"/>
  <c r="E27"/>
  <c r="D27"/>
  <c r="C27"/>
  <c r="R26"/>
  <c r="Q26"/>
  <c r="R25"/>
  <c r="Q25"/>
  <c r="P23"/>
  <c r="O23"/>
  <c r="N23"/>
  <c r="M23"/>
  <c r="L23"/>
  <c r="K23"/>
  <c r="J23"/>
  <c r="I23"/>
  <c r="H23"/>
  <c r="G23"/>
  <c r="F23"/>
  <c r="E23"/>
  <c r="D23"/>
  <c r="C23"/>
  <c r="R22"/>
  <c r="Q22"/>
  <c r="R21"/>
  <c r="Q21"/>
  <c r="P20"/>
  <c r="O20"/>
  <c r="N20"/>
  <c r="M20"/>
  <c r="L20"/>
  <c r="K20"/>
  <c r="J20"/>
  <c r="I20"/>
  <c r="H20"/>
  <c r="G20"/>
  <c r="F20"/>
  <c r="E20"/>
  <c r="D20"/>
  <c r="C20"/>
  <c r="R18"/>
  <c r="Q18"/>
  <c r="R17"/>
  <c r="Q17"/>
  <c r="P16"/>
  <c r="O16"/>
  <c r="N16"/>
  <c r="M16"/>
  <c r="L16"/>
  <c r="K16"/>
  <c r="J16"/>
  <c r="I16"/>
  <c r="H16"/>
  <c r="G16"/>
  <c r="F16"/>
  <c r="E16"/>
  <c r="D16"/>
  <c r="C16"/>
  <c r="R14"/>
  <c r="Q14"/>
  <c r="R13"/>
  <c r="Q13"/>
  <c r="R12"/>
  <c r="Q12"/>
  <c r="P11"/>
  <c r="O11"/>
  <c r="N11"/>
  <c r="M11"/>
  <c r="L11"/>
  <c r="K11"/>
  <c r="J11"/>
  <c r="I11"/>
  <c r="H11"/>
  <c r="G11"/>
  <c r="F11"/>
  <c r="R11" s="1"/>
  <c r="E11"/>
  <c r="D11"/>
  <c r="C11"/>
  <c r="R9"/>
  <c r="Q9"/>
  <c r="R7"/>
  <c r="Q7"/>
  <c r="F7"/>
  <c r="H7" s="1"/>
  <c r="J7" s="1"/>
  <c r="E7"/>
  <c r="G7" s="1"/>
  <c r="I7" s="1"/>
  <c r="R20" l="1"/>
  <c r="Q16"/>
  <c r="H31"/>
  <c r="H32" s="1"/>
  <c r="H35" s="1"/>
  <c r="H37" s="1"/>
  <c r="L31"/>
  <c r="L32" s="1"/>
  <c r="L35" s="1"/>
  <c r="L37" s="1"/>
  <c r="P31"/>
  <c r="P32" s="1"/>
  <c r="P35" s="1"/>
  <c r="P37" s="1"/>
  <c r="Q11"/>
  <c r="Q20"/>
  <c r="E31"/>
  <c r="E32" s="1"/>
  <c r="E35" s="1"/>
  <c r="E37" s="1"/>
  <c r="I31"/>
  <c r="I32" s="1"/>
  <c r="I35" s="1"/>
  <c r="I37" s="1"/>
  <c r="M31"/>
  <c r="M32" s="1"/>
  <c r="M35" s="1"/>
  <c r="M37" s="1"/>
  <c r="Q30"/>
  <c r="G31"/>
  <c r="G32" s="1"/>
  <c r="G35" s="1"/>
  <c r="G37" s="1"/>
  <c r="K31"/>
  <c r="K32" s="1"/>
  <c r="K35" s="1"/>
  <c r="K37" s="1"/>
  <c r="O31"/>
  <c r="O32" s="1"/>
  <c r="O35" s="1"/>
  <c r="O37" s="1"/>
  <c r="R16"/>
  <c r="N7"/>
  <c r="L7"/>
  <c r="P7" s="1"/>
  <c r="F32"/>
  <c r="F35" s="1"/>
  <c r="F37" s="1"/>
  <c r="J32"/>
  <c r="J35" s="1"/>
  <c r="J37" s="1"/>
  <c r="N32"/>
  <c r="N35" s="1"/>
  <c r="N37" s="1"/>
  <c r="M7"/>
  <c r="K7"/>
  <c r="O7" s="1"/>
  <c r="R23"/>
  <c r="R27"/>
  <c r="D31"/>
  <c r="Q23"/>
  <c r="Q27"/>
  <c r="C31"/>
  <c r="R31" l="1"/>
  <c r="D32"/>
  <c r="Q31"/>
  <c r="C32"/>
  <c r="R32" l="1"/>
  <c r="D35"/>
  <c r="Q32"/>
  <c r="C35"/>
  <c r="R35" l="1"/>
  <c r="D37"/>
  <c r="R37" s="1"/>
  <c r="Q35"/>
  <c r="C37"/>
  <c r="Q37" s="1"/>
  <c r="R38" i="15" l="1"/>
  <c r="Q38"/>
  <c r="R34"/>
  <c r="Q34"/>
  <c r="R33"/>
  <c r="Q33"/>
  <c r="P30"/>
  <c r="O30"/>
  <c r="N30"/>
  <c r="M30"/>
  <c r="L30"/>
  <c r="K30"/>
  <c r="J30"/>
  <c r="I30"/>
  <c r="H30"/>
  <c r="G30"/>
  <c r="F30"/>
  <c r="E30"/>
  <c r="D30"/>
  <c r="C30"/>
  <c r="R29"/>
  <c r="Q29"/>
  <c r="R28"/>
  <c r="Q28"/>
  <c r="P27"/>
  <c r="O27"/>
  <c r="N27"/>
  <c r="M27"/>
  <c r="L27"/>
  <c r="K27"/>
  <c r="J27"/>
  <c r="I27"/>
  <c r="H27"/>
  <c r="G27"/>
  <c r="F27"/>
  <c r="E27"/>
  <c r="D27"/>
  <c r="C27"/>
  <c r="R26"/>
  <c r="Q26"/>
  <c r="R25"/>
  <c r="Q25"/>
  <c r="P23"/>
  <c r="O23"/>
  <c r="N23"/>
  <c r="M23"/>
  <c r="L23"/>
  <c r="K23"/>
  <c r="J23"/>
  <c r="I23"/>
  <c r="H23"/>
  <c r="G23"/>
  <c r="F23"/>
  <c r="E23"/>
  <c r="D23"/>
  <c r="C23"/>
  <c r="R22"/>
  <c r="Q22"/>
  <c r="R21"/>
  <c r="Q21"/>
  <c r="P20"/>
  <c r="O20"/>
  <c r="N20"/>
  <c r="M20"/>
  <c r="L20"/>
  <c r="K20"/>
  <c r="J20"/>
  <c r="I20"/>
  <c r="H20"/>
  <c r="G20"/>
  <c r="F20"/>
  <c r="E20"/>
  <c r="D20"/>
  <c r="C20"/>
  <c r="R18"/>
  <c r="Q18"/>
  <c r="R17"/>
  <c r="Q17"/>
  <c r="P16"/>
  <c r="O16"/>
  <c r="N16"/>
  <c r="M16"/>
  <c r="L16"/>
  <c r="K16"/>
  <c r="J16"/>
  <c r="I16"/>
  <c r="H16"/>
  <c r="G16"/>
  <c r="F16"/>
  <c r="E16"/>
  <c r="D16"/>
  <c r="C16"/>
  <c r="R14"/>
  <c r="Q14"/>
  <c r="R13"/>
  <c r="Q13"/>
  <c r="R12"/>
  <c r="Q12"/>
  <c r="P11"/>
  <c r="O11"/>
  <c r="N11"/>
  <c r="M11"/>
  <c r="L11"/>
  <c r="K11"/>
  <c r="J11"/>
  <c r="I11"/>
  <c r="H11"/>
  <c r="G11"/>
  <c r="F11"/>
  <c r="E11"/>
  <c r="D11"/>
  <c r="C11"/>
  <c r="R9"/>
  <c r="Q9"/>
  <c r="R7"/>
  <c r="Q7"/>
  <c r="F7"/>
  <c r="H7" s="1"/>
  <c r="J7" s="1"/>
  <c r="E7"/>
  <c r="G7" s="1"/>
  <c r="I7" s="1"/>
  <c r="Q11" l="1"/>
  <c r="Q20"/>
  <c r="R11"/>
  <c r="R20"/>
  <c r="D31"/>
  <c r="H31"/>
  <c r="L31"/>
  <c r="P31"/>
  <c r="C31"/>
  <c r="G31"/>
  <c r="K31"/>
  <c r="O31"/>
  <c r="J31"/>
  <c r="J32" s="1"/>
  <c r="J35" s="1"/>
  <c r="J37" s="1"/>
  <c r="F31"/>
  <c r="F32" s="1"/>
  <c r="F35" s="1"/>
  <c r="F37" s="1"/>
  <c r="N31"/>
  <c r="N32" s="1"/>
  <c r="N35" s="1"/>
  <c r="N37" s="1"/>
  <c r="E31"/>
  <c r="E32" s="1"/>
  <c r="E35" s="1"/>
  <c r="E37" s="1"/>
  <c r="I31"/>
  <c r="I32" s="1"/>
  <c r="I35" s="1"/>
  <c r="I37" s="1"/>
  <c r="M31"/>
  <c r="M32" s="1"/>
  <c r="M35" s="1"/>
  <c r="M37" s="1"/>
  <c r="R16"/>
  <c r="Q16"/>
  <c r="L7"/>
  <c r="P7" s="1"/>
  <c r="N7"/>
  <c r="K7"/>
  <c r="O7" s="1"/>
  <c r="M7"/>
  <c r="D32"/>
  <c r="H32"/>
  <c r="H35" s="1"/>
  <c r="H37" s="1"/>
  <c r="L32"/>
  <c r="L35" s="1"/>
  <c r="L37" s="1"/>
  <c r="P32"/>
  <c r="P35" s="1"/>
  <c r="P37" s="1"/>
  <c r="C32"/>
  <c r="G32"/>
  <c r="G35" s="1"/>
  <c r="G37" s="1"/>
  <c r="K32"/>
  <c r="K35" s="1"/>
  <c r="K37" s="1"/>
  <c r="O32"/>
  <c r="O35" s="1"/>
  <c r="O37" s="1"/>
  <c r="Q30"/>
  <c r="R23"/>
  <c r="R27"/>
  <c r="Q23"/>
  <c r="Q27"/>
  <c r="R30"/>
  <c r="Q31" l="1"/>
  <c r="R31"/>
  <c r="Q32"/>
  <c r="C35"/>
  <c r="R32"/>
  <c r="D35"/>
  <c r="R35" l="1"/>
  <c r="D37"/>
  <c r="R37" s="1"/>
  <c r="C37"/>
  <c r="Q37" s="1"/>
  <c r="Q35"/>
  <c r="G6" i="16" l="1"/>
  <c r="H6"/>
  <c r="J6" s="1"/>
  <c r="J36" s="1"/>
  <c r="I6"/>
  <c r="K6" s="1"/>
  <c r="K36" s="1"/>
  <c r="L6"/>
  <c r="L36" s="1"/>
  <c r="M6"/>
  <c r="M36" s="1"/>
  <c r="O6"/>
  <c r="P6"/>
  <c r="P36" s="1"/>
  <c r="Q6"/>
  <c r="Q36" s="1"/>
  <c r="S6"/>
  <c r="T6"/>
  <c r="T36" s="1"/>
  <c r="S8"/>
  <c r="T8"/>
  <c r="S11"/>
  <c r="T11"/>
  <c r="S12"/>
  <c r="T12"/>
  <c r="S13"/>
  <c r="T13"/>
  <c r="S14"/>
  <c r="T14"/>
  <c r="S16"/>
  <c r="T16"/>
  <c r="S17"/>
  <c r="S19" s="1"/>
  <c r="T17"/>
  <c r="S18"/>
  <c r="T18"/>
  <c r="E19"/>
  <c r="F19"/>
  <c r="G19"/>
  <c r="H19"/>
  <c r="I19"/>
  <c r="J19"/>
  <c r="K19"/>
  <c r="L19"/>
  <c r="M19"/>
  <c r="N19"/>
  <c r="O19"/>
  <c r="P19"/>
  <c r="Q19"/>
  <c r="R19"/>
  <c r="T19"/>
  <c r="S20"/>
  <c r="T20"/>
  <c r="S21"/>
  <c r="T21"/>
  <c r="E22"/>
  <c r="E26" s="1"/>
  <c r="F22"/>
  <c r="G22"/>
  <c r="H22"/>
  <c r="H26" s="1"/>
  <c r="I22"/>
  <c r="I26" s="1"/>
  <c r="J22"/>
  <c r="K22"/>
  <c r="L22"/>
  <c r="L26" s="1"/>
  <c r="M22"/>
  <c r="M26" s="1"/>
  <c r="N22"/>
  <c r="O22"/>
  <c r="P22"/>
  <c r="P26" s="1"/>
  <c r="Q22"/>
  <c r="Q26" s="1"/>
  <c r="R22"/>
  <c r="T22"/>
  <c r="T26" s="1"/>
  <c r="S23"/>
  <c r="T23"/>
  <c r="S24"/>
  <c r="T24"/>
  <c r="S25"/>
  <c r="T25"/>
  <c r="F26"/>
  <c r="G26"/>
  <c r="J26"/>
  <c r="K26"/>
  <c r="N26"/>
  <c r="O26"/>
  <c r="R26"/>
  <c r="E36"/>
  <c r="F36"/>
  <c r="G36"/>
  <c r="O36"/>
  <c r="S36"/>
  <c r="S38"/>
  <c r="T38"/>
  <c r="T49" s="1"/>
  <c r="T51" s="1"/>
  <c r="S41"/>
  <c r="S45" s="1"/>
  <c r="S49" s="1"/>
  <c r="S51" s="1"/>
  <c r="T41"/>
  <c r="S42"/>
  <c r="T42"/>
  <c r="S43"/>
  <c r="T43"/>
  <c r="S44"/>
  <c r="T44"/>
  <c r="E45"/>
  <c r="E49" s="1"/>
  <c r="F45"/>
  <c r="G45"/>
  <c r="H45"/>
  <c r="H49" s="1"/>
  <c r="I45"/>
  <c r="I49" s="1"/>
  <c r="J45"/>
  <c r="K45"/>
  <c r="L45"/>
  <c r="L49" s="1"/>
  <c r="M45"/>
  <c r="M49" s="1"/>
  <c r="N45"/>
  <c r="O45"/>
  <c r="P45"/>
  <c r="P49" s="1"/>
  <c r="Q45"/>
  <c r="Q49" s="1"/>
  <c r="R45"/>
  <c r="T45"/>
  <c r="S46"/>
  <c r="T46"/>
  <c r="S47"/>
  <c r="T47"/>
  <c r="S48"/>
  <c r="T48"/>
  <c r="F49"/>
  <c r="G49"/>
  <c r="J49"/>
  <c r="K49"/>
  <c r="N49"/>
  <c r="O49"/>
  <c r="R49"/>
  <c r="S22" l="1"/>
  <c r="S26" s="1"/>
  <c r="H36"/>
  <c r="R6"/>
  <c r="R36" s="1"/>
  <c r="N6"/>
  <c r="N36" s="1"/>
  <c r="I36"/>
</calcChain>
</file>

<file path=xl/comments1.xml><?xml version="1.0" encoding="utf-8"?>
<comments xmlns="http://schemas.openxmlformats.org/spreadsheetml/2006/main">
  <authors>
    <author>Kuhn Beate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Kuhn Beate:</t>
        </r>
        <r>
          <rPr>
            <sz val="9"/>
            <color indexed="81"/>
            <rFont val="Tahoma"/>
            <family val="2"/>
          </rPr>
          <t xml:space="preserve">
nur hier für alle Segmente ändern
</t>
        </r>
      </text>
    </comment>
  </commentList>
</comments>
</file>

<file path=xl/sharedStrings.xml><?xml version="1.0" encoding="utf-8"?>
<sst xmlns="http://schemas.openxmlformats.org/spreadsheetml/2006/main" count="194" uniqueCount="102">
  <si>
    <t>Reinsurance</t>
  </si>
  <si>
    <t>Primary insurance</t>
  </si>
  <si>
    <t>Munich 
Health</t>
  </si>
  <si>
    <t>Asset 
management</t>
  </si>
  <si>
    <t>Total</t>
  </si>
  <si>
    <t>Life</t>
  </si>
  <si>
    <t>Property-
casualty</t>
  </si>
  <si>
    <t>Health</t>
  </si>
  <si>
    <t>€m</t>
  </si>
  <si>
    <t>Gross premiums written</t>
  </si>
  <si>
    <t>1.</t>
  </si>
  <si>
    <t>Earned premiums</t>
  </si>
  <si>
    <t>- Gross</t>
  </si>
  <si>
    <t>- Ceded</t>
  </si>
  <si>
    <t>- Net</t>
  </si>
  <si>
    <t>2.</t>
  </si>
  <si>
    <t>Income from technical interests</t>
  </si>
  <si>
    <t>3.</t>
  </si>
  <si>
    <t>Net expenses for claims and benefits</t>
  </si>
  <si>
    <t>- Ceded share</t>
  </si>
  <si>
    <t>4.</t>
  </si>
  <si>
    <t>Operating expenses</t>
  </si>
  <si>
    <t>Thereof:</t>
  </si>
  <si>
    <t>5.</t>
  </si>
  <si>
    <t>Technical result</t>
  </si>
  <si>
    <t>6.</t>
  </si>
  <si>
    <t>Investment result</t>
  </si>
  <si>
    <t>- Investment Income</t>
  </si>
  <si>
    <t>- Investment Expenses</t>
  </si>
  <si>
    <t>- Total</t>
  </si>
  <si>
    <t>7.</t>
  </si>
  <si>
    <t>Other operating income</t>
  </si>
  <si>
    <t>8.</t>
  </si>
  <si>
    <t>Other operating expenses</t>
  </si>
  <si>
    <t>9.</t>
  </si>
  <si>
    <t>Deduction of income from technical interests</t>
  </si>
  <si>
    <t>10.</t>
  </si>
  <si>
    <t>Non-technical result</t>
  </si>
  <si>
    <t>11.</t>
  </si>
  <si>
    <t>Operating result</t>
  </si>
  <si>
    <t>12.</t>
  </si>
  <si>
    <t>Other non-operating result, impairment losses of goodwill and net finance costs</t>
  </si>
  <si>
    <t>13.</t>
  </si>
  <si>
    <t>Taxes on income</t>
  </si>
  <si>
    <t>14.</t>
  </si>
  <si>
    <t>Consolidated result</t>
  </si>
  <si>
    <t>-Attributable to MR equity holders</t>
  </si>
  <si>
    <t>-Attributable to minority interests</t>
  </si>
  <si>
    <t>Assets</t>
  </si>
  <si>
    <t>Munich Health</t>
  </si>
  <si>
    <t>Asset management</t>
  </si>
  <si>
    <t>Property-casualty</t>
  </si>
  <si>
    <t xml:space="preserve">Life </t>
  </si>
  <si>
    <t>A.</t>
  </si>
  <si>
    <t>Intangible assets</t>
  </si>
  <si>
    <t>B.</t>
  </si>
  <si>
    <t>Investments</t>
  </si>
  <si>
    <t>I.</t>
  </si>
  <si>
    <t>Land and buildings, including buildings on third-party land</t>
  </si>
  <si>
    <t>II.</t>
  </si>
  <si>
    <t>Investments in affiliated and associated enterprises</t>
  </si>
  <si>
    <t>Thereof: Associates valued at equity</t>
  </si>
  <si>
    <t>III.</t>
  </si>
  <si>
    <t>Loans</t>
  </si>
  <si>
    <t>IV.</t>
  </si>
  <si>
    <t>Other securities</t>
  </si>
  <si>
    <t>Held to maturity</t>
  </si>
  <si>
    <t>Available for sale</t>
  </si>
  <si>
    <t>At fair value</t>
  </si>
  <si>
    <t>V.</t>
  </si>
  <si>
    <t>Deposits retained on assumed reinsurance</t>
  </si>
  <si>
    <t xml:space="preserve">VI. </t>
  </si>
  <si>
    <t>Other investments</t>
  </si>
  <si>
    <t>C.</t>
  </si>
  <si>
    <t>Investments for the benefit of life insurance policyholders who bear the investment risk</t>
  </si>
  <si>
    <t>D.</t>
  </si>
  <si>
    <t>Ceded share of underwriting provisions</t>
  </si>
  <si>
    <t>E.</t>
  </si>
  <si>
    <t>Other segment assets</t>
  </si>
  <si>
    <t>Total segment assets</t>
  </si>
  <si>
    <t xml:space="preserve"> </t>
  </si>
  <si>
    <t>Equity and liabilities</t>
  </si>
  <si>
    <t>Subordinated liabilities</t>
  </si>
  <si>
    <t>Gross underwriting provisions</t>
  </si>
  <si>
    <t>Unearned premiums</t>
  </si>
  <si>
    <t>Provision for future 
policy benefits</t>
  </si>
  <si>
    <t>Provision for outstanding 
claims</t>
  </si>
  <si>
    <t>Other underwriting 
provisions</t>
  </si>
  <si>
    <t>Gross underwriting provisions for life insurance policies where the investment risk is borne by the policyholders</t>
  </si>
  <si>
    <t>Other accrued liabilities</t>
  </si>
  <si>
    <t>Other segment liabilities</t>
  </si>
  <si>
    <t>Total segment liabilities</t>
  </si>
  <si>
    <t>Equity</t>
  </si>
  <si>
    <t>Total equity and liabilities</t>
  </si>
  <si>
    <t>Segment balance sheet</t>
  </si>
  <si>
    <t>30.06.2014
€m</t>
  </si>
  <si>
    <t>31.12.2013
€m</t>
  </si>
  <si>
    <t>Segment income statement</t>
  </si>
  <si>
    <t>Q1-2
2014</t>
  </si>
  <si>
    <t>Q1-2
2013</t>
  </si>
  <si>
    <t>Q2
2014</t>
  </si>
  <si>
    <t>Q2
2013</t>
  </si>
</sst>
</file>

<file path=xl/styles.xml><?xml version="1.0" encoding="utf-8"?>
<styleSheet xmlns="http://schemas.openxmlformats.org/spreadsheetml/2006/main">
  <fonts count="21">
    <font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b/>
      <i/>
      <sz val="16"/>
      <color indexed="10"/>
      <name val="Arial"/>
      <family val="2"/>
    </font>
    <font>
      <i/>
      <sz val="1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6"/>
      <name val="Arial"/>
      <family val="2"/>
    </font>
    <font>
      <b/>
      <u/>
      <sz val="26"/>
      <color theme="0"/>
      <name val="Arial"/>
      <family val="2"/>
    </font>
    <font>
      <b/>
      <u/>
      <sz val="24"/>
      <color theme="0"/>
      <name val="Arial"/>
      <family val="2"/>
    </font>
    <font>
      <b/>
      <u/>
      <sz val="24"/>
      <color rgb="FFFF0000"/>
      <name val="Arial"/>
      <family val="2"/>
    </font>
    <font>
      <b/>
      <sz val="16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490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12">
    <xf numFmtId="0" fontId="0" fillId="0" borderId="0" xfId="0"/>
    <xf numFmtId="0" fontId="2" fillId="0" borderId="0" xfId="0" applyFont="1" applyFill="1"/>
    <xf numFmtId="0" fontId="1" fillId="0" borderId="0" xfId="0" applyFont="1"/>
    <xf numFmtId="0" fontId="4" fillId="0" borderId="0" xfId="0" applyFont="1"/>
    <xf numFmtId="0" fontId="4" fillId="0" borderId="0" xfId="0" applyFont="1" applyFill="1"/>
    <xf numFmtId="0" fontId="4" fillId="0" borderId="0" xfId="0" applyFont="1" applyBorder="1"/>
    <xf numFmtId="0" fontId="5" fillId="4" borderId="7" xfId="0" applyFont="1" applyFill="1" applyBorder="1"/>
    <xf numFmtId="0" fontId="6" fillId="4" borderId="8" xfId="0" applyFont="1" applyFill="1" applyBorder="1"/>
    <xf numFmtId="0" fontId="5" fillId="3" borderId="7" xfId="0" applyFont="1" applyFill="1" applyBorder="1"/>
    <xf numFmtId="0" fontId="7" fillId="3" borderId="8" xfId="0" applyFont="1" applyFill="1" applyBorder="1"/>
    <xf numFmtId="0" fontId="4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" xfId="0" applyFont="1" applyBorder="1" applyAlignment="1"/>
    <xf numFmtId="0" fontId="4" fillId="0" borderId="0" xfId="0" applyFont="1" applyBorder="1" applyAlignment="1"/>
    <xf numFmtId="0" fontId="4" fillId="0" borderId="0" xfId="0" quotePrefix="1" applyFont="1" applyBorder="1" applyAlignment="1"/>
    <xf numFmtId="0" fontId="4" fillId="0" borderId="4" xfId="0" quotePrefix="1" applyFont="1" applyBorder="1" applyAlignment="1"/>
    <xf numFmtId="0" fontId="4" fillId="0" borderId="5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7" xfId="0" applyFont="1" applyBorder="1" applyAlignment="1"/>
    <xf numFmtId="0" fontId="4" fillId="0" borderId="7" xfId="0" quotePrefix="1" applyFont="1" applyBorder="1" applyAlignment="1"/>
    <xf numFmtId="0" fontId="5" fillId="0" borderId="4" xfId="0" quotePrefix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4" fillId="0" borderId="5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5" fillId="0" borderId="1" xfId="0" quotePrefix="1" applyFont="1" applyBorder="1" applyAlignment="1"/>
    <xf numFmtId="0" fontId="5" fillId="0" borderId="0" xfId="0" applyFont="1" applyBorder="1"/>
    <xf numFmtId="49" fontId="4" fillId="0" borderId="0" xfId="0" applyNumberFormat="1" applyFont="1" applyBorder="1" applyAlignment="1">
      <alignment horizontal="left"/>
    </xf>
    <xf numFmtId="0" fontId="4" fillId="0" borderId="16" xfId="0" applyFont="1" applyBorder="1" applyAlignment="1">
      <alignment vertical="top"/>
    </xf>
    <xf numFmtId="49" fontId="4" fillId="0" borderId="16" xfId="0" applyNumberFormat="1" applyFont="1" applyBorder="1" applyAlignment="1">
      <alignment horizontal="left"/>
    </xf>
    <xf numFmtId="0" fontId="9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0" xfId="0" applyFont="1" applyFill="1"/>
    <xf numFmtId="0" fontId="10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Border="1"/>
    <xf numFmtId="0" fontId="12" fillId="0" borderId="0" xfId="0" applyFont="1" applyBorder="1" applyAlignment="1">
      <alignment horizontal="left" indent="1"/>
    </xf>
    <xf numFmtId="0" fontId="13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textRotation="180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Border="1"/>
    <xf numFmtId="0" fontId="4" fillId="0" borderId="4" xfId="0" quotePrefix="1" applyFont="1" applyFill="1" applyBorder="1" applyAlignment="1">
      <alignment horizontal="left" vertical="top"/>
    </xf>
    <xf numFmtId="0" fontId="9" fillId="0" borderId="0" xfId="0" applyFont="1" applyFill="1" applyBorder="1" applyAlignment="1"/>
    <xf numFmtId="0" fontId="5" fillId="0" borderId="1" xfId="0" applyFont="1" applyBorder="1" applyAlignment="1">
      <alignment horizontal="left"/>
    </xf>
    <xf numFmtId="14" fontId="5" fillId="3" borderId="3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14" fontId="5" fillId="3" borderId="3" xfId="0" applyNumberFormat="1" applyFont="1" applyFill="1" applyBorder="1" applyAlignment="1">
      <alignment horizontal="center" wrapText="1"/>
    </xf>
    <xf numFmtId="0" fontId="15" fillId="2" borderId="0" xfId="0" applyFont="1" applyFill="1"/>
    <xf numFmtId="0" fontId="2" fillId="2" borderId="0" xfId="0" applyFont="1" applyFill="1"/>
    <xf numFmtId="0" fontId="2" fillId="2" borderId="0" xfId="0" applyFont="1" applyFill="1" applyAlignment="1"/>
    <xf numFmtId="0" fontId="2" fillId="0" borderId="0" xfId="0" applyFont="1" applyFill="1" applyAlignment="1"/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4" fillId="3" borderId="0" xfId="0" applyFont="1" applyFill="1" applyBorder="1"/>
    <xf numFmtId="0" fontId="11" fillId="4" borderId="0" xfId="0" applyFont="1" applyFill="1" applyBorder="1"/>
    <xf numFmtId="0" fontId="11" fillId="4" borderId="11" xfId="0" applyFont="1" applyFill="1" applyBorder="1"/>
    <xf numFmtId="0" fontId="5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3" borderId="7" xfId="0" applyFont="1" applyFill="1" applyBorder="1"/>
    <xf numFmtId="0" fontId="5" fillId="3" borderId="9" xfId="0" applyFont="1" applyFill="1" applyBorder="1" applyAlignment="1">
      <alignment horizontal="center" wrapText="1"/>
    </xf>
    <xf numFmtId="14" fontId="4" fillId="3" borderId="14" xfId="0" applyNumberFormat="1" applyFont="1" applyFill="1" applyBorder="1" applyAlignment="1">
      <alignment horizontal="center" wrapText="1"/>
    </xf>
    <xf numFmtId="14" fontId="5" fillId="3" borderId="9" xfId="0" applyNumberFormat="1" applyFont="1" applyFill="1" applyBorder="1" applyAlignment="1">
      <alignment horizontal="center" wrapText="1"/>
    </xf>
    <xf numFmtId="14" fontId="4" fillId="3" borderId="9" xfId="0" applyNumberFormat="1" applyFont="1" applyFill="1" applyBorder="1" applyAlignment="1">
      <alignment horizontal="center" wrapText="1"/>
    </xf>
    <xf numFmtId="0" fontId="7" fillId="0" borderId="11" xfId="0" applyFont="1" applyFill="1" applyBorder="1"/>
    <xf numFmtId="0" fontId="5" fillId="0" borderId="13" xfId="0" applyFont="1" applyFill="1" applyBorder="1" applyAlignment="1">
      <alignment horizontal="right" wrapText="1"/>
    </xf>
    <xf numFmtId="14" fontId="4" fillId="0" borderId="13" xfId="0" applyNumberFormat="1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center" wrapText="1"/>
    </xf>
    <xf numFmtId="14" fontId="4" fillId="0" borderId="13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top"/>
    </xf>
    <xf numFmtId="0" fontId="4" fillId="0" borderId="11" xfId="0" applyFont="1" applyBorder="1" applyAlignment="1">
      <alignment horizontal="left" wrapText="1"/>
    </xf>
    <xf numFmtId="3" fontId="5" fillId="0" borderId="13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7" xfId="0" applyFont="1" applyBorder="1" applyAlignment="1">
      <alignment horizontal="left"/>
    </xf>
    <xf numFmtId="3" fontId="5" fillId="0" borderId="9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left"/>
    </xf>
    <xf numFmtId="3" fontId="5" fillId="0" borderId="14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top"/>
    </xf>
    <xf numFmtId="3" fontId="5" fillId="0" borderId="6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horizontal="right" vertical="center"/>
    </xf>
    <xf numFmtId="0" fontId="15" fillId="2" borderId="0" xfId="0" applyFont="1" applyFill="1" applyAlignment="1"/>
    <xf numFmtId="0" fontId="15" fillId="0" borderId="0" xfId="0" applyFont="1" applyFill="1" applyAlignment="1"/>
    <xf numFmtId="0" fontId="5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wrapText="1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top"/>
    </xf>
    <xf numFmtId="3" fontId="5" fillId="0" borderId="1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0" xfId="0" applyFont="1" applyFill="1" applyAlignment="1"/>
    <xf numFmtId="0" fontId="4" fillId="0" borderId="7" xfId="0" applyFont="1" applyFill="1" applyBorder="1" applyAlignment="1">
      <alignment vertical="top"/>
    </xf>
    <xf numFmtId="3" fontId="5" fillId="0" borderId="3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0" fontId="5" fillId="0" borderId="19" xfId="0" applyFont="1" applyBorder="1" applyAlignment="1">
      <alignment horizontal="right"/>
    </xf>
    <xf numFmtId="3" fontId="5" fillId="0" borderId="23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0" fontId="17" fillId="0" borderId="0" xfId="0" applyFont="1" applyFill="1" applyAlignment="1"/>
    <xf numFmtId="0" fontId="18" fillId="0" borderId="0" xfId="0" applyFont="1" applyFill="1" applyAlignment="1"/>
    <xf numFmtId="0" fontId="14" fillId="0" borderId="0" xfId="0" applyFont="1" applyFill="1"/>
    <xf numFmtId="14" fontId="5" fillId="3" borderId="4" xfId="0" applyNumberFormat="1" applyFont="1" applyFill="1" applyBorder="1" applyAlignment="1">
      <alignment horizontal="center" wrapText="1"/>
    </xf>
    <xf numFmtId="14" fontId="4" fillId="3" borderId="3" xfId="0" applyNumberFormat="1" applyFont="1" applyFill="1" applyBorder="1" applyAlignment="1">
      <alignment horizontal="center" wrapText="1"/>
    </xf>
    <xf numFmtId="0" fontId="4" fillId="0" borderId="10" xfId="0" applyFont="1" applyFill="1" applyBorder="1"/>
    <xf numFmtId="0" fontId="4" fillId="0" borderId="10" xfId="0" applyFont="1" applyBorder="1"/>
    <xf numFmtId="0" fontId="4" fillId="0" borderId="6" xfId="0" applyFont="1" applyBorder="1"/>
    <xf numFmtId="3" fontId="5" fillId="0" borderId="12" xfId="0" applyNumberFormat="1" applyFont="1" applyFill="1" applyBorder="1"/>
    <xf numFmtId="3" fontId="4" fillId="0" borderId="12" xfId="0" applyNumberFormat="1" applyFont="1" applyFill="1" applyBorder="1"/>
    <xf numFmtId="3" fontId="4" fillId="0" borderId="13" xfId="0" applyNumberFormat="1" applyFont="1" applyFill="1" applyBorder="1"/>
    <xf numFmtId="3" fontId="5" fillId="0" borderId="6" xfId="0" applyNumberFormat="1" applyFont="1" applyFill="1" applyBorder="1"/>
    <xf numFmtId="3" fontId="4" fillId="0" borderId="6" xfId="0" applyNumberFormat="1" applyFont="1" applyFill="1" applyBorder="1"/>
    <xf numFmtId="3" fontId="5" fillId="0" borderId="13" xfId="0" applyNumberFormat="1" applyFont="1" applyFill="1" applyBorder="1"/>
    <xf numFmtId="3" fontId="5" fillId="0" borderId="9" xfId="0" applyNumberFormat="1" applyFont="1" applyFill="1" applyBorder="1"/>
    <xf numFmtId="3" fontId="4" fillId="0" borderId="9" xfId="0" applyNumberFormat="1" applyFont="1" applyFill="1" applyBorder="1"/>
    <xf numFmtId="3" fontId="5" fillId="0" borderId="3" xfId="0" applyNumberFormat="1" applyFont="1" applyFill="1" applyBorder="1"/>
    <xf numFmtId="3" fontId="4" fillId="0" borderId="3" xfId="0" applyNumberFormat="1" applyFont="1" applyFill="1" applyBorder="1"/>
    <xf numFmtId="3" fontId="5" fillId="0" borderId="14" xfId="0" applyNumberFormat="1" applyFont="1" applyFill="1" applyBorder="1"/>
    <xf numFmtId="3" fontId="4" fillId="0" borderId="14" xfId="0" applyNumberFormat="1" applyFont="1" applyFill="1" applyBorder="1"/>
    <xf numFmtId="0" fontId="4" fillId="0" borderId="11" xfId="0" applyFont="1" applyFill="1" applyBorder="1" applyAlignment="1">
      <alignment horizontal="left" wrapText="1"/>
    </xf>
    <xf numFmtId="0" fontId="4" fillId="0" borderId="0" xfId="0" quotePrefix="1" applyFont="1" applyFill="1" applyBorder="1" applyAlignment="1"/>
    <xf numFmtId="3" fontId="5" fillId="0" borderId="1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5" fillId="0" borderId="15" xfId="0" applyNumberFormat="1" applyFont="1" applyFill="1" applyBorder="1"/>
    <xf numFmtId="3" fontId="4" fillId="0" borderId="15" xfId="0" applyNumberFormat="1" applyFont="1" applyFill="1" applyBorder="1"/>
    <xf numFmtId="3" fontId="5" fillId="0" borderId="15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5" fillId="0" borderId="17" xfId="0" applyNumberFormat="1" applyFont="1" applyFill="1" applyBorder="1"/>
    <xf numFmtId="3" fontId="4" fillId="0" borderId="17" xfId="0" applyNumberFormat="1" applyFont="1" applyFill="1" applyBorder="1"/>
    <xf numFmtId="3" fontId="4" fillId="0" borderId="18" xfId="0" applyNumberFormat="1" applyFont="1" applyFill="1" applyBorder="1"/>
    <xf numFmtId="0" fontId="8" fillId="0" borderId="0" xfId="0" applyFont="1"/>
    <xf numFmtId="0" fontId="5" fillId="0" borderId="0" xfId="0" applyFont="1" applyFill="1" applyBorder="1"/>
    <xf numFmtId="14" fontId="5" fillId="3" borderId="3" xfId="0" applyNumberFormat="1" applyFont="1" applyFill="1" applyBorder="1" applyAlignment="1">
      <alignment horizontal="center"/>
    </xf>
    <xf numFmtId="14" fontId="5" fillId="3" borderId="4" xfId="0" applyNumberFormat="1" applyFont="1" applyFill="1" applyBorder="1" applyAlignment="1">
      <alignment horizontal="center"/>
    </xf>
    <xf numFmtId="14" fontId="5" fillId="3" borderId="5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14" fontId="5" fillId="3" borderId="3" xfId="0" applyNumberFormat="1" applyFont="1" applyFill="1" applyBorder="1" applyAlignment="1">
      <alignment horizontal="center" wrapText="1"/>
    </xf>
    <xf numFmtId="14" fontId="5" fillId="3" borderId="5" xfId="0" applyNumberFormat="1" applyFont="1" applyFill="1" applyBorder="1" applyAlignment="1">
      <alignment horizontal="center" wrapText="1"/>
    </xf>
    <xf numFmtId="0" fontId="16" fillId="2" borderId="0" xfId="0" applyFont="1" applyFill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4" fontId="5" fillId="3" borderId="6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/>
    <xf numFmtId="0" fontId="4" fillId="0" borderId="4" xfId="0" quotePrefix="1" applyFont="1" applyFill="1" applyBorder="1" applyAlignment="1">
      <alignment horizontal="left"/>
    </xf>
  </cellXfs>
  <cellStyles count="3">
    <cellStyle name="Standard" xfId="0" builtinId="0"/>
    <cellStyle name="Standard 2" xfId="1"/>
    <cellStyle name="Standard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1"/>
  <sheetViews>
    <sheetView zoomScale="55" zoomScaleNormal="55" workbookViewId="0">
      <selection activeCell="B57" sqref="B57"/>
    </sheetView>
  </sheetViews>
  <sheetFormatPr baseColWidth="10" defaultRowHeight="12.75"/>
  <cols>
    <col min="1" max="1" width="5.140625" customWidth="1"/>
    <col min="2" max="2" width="50.42578125" customWidth="1"/>
    <col min="3" max="18" width="12.85546875" customWidth="1"/>
  </cols>
  <sheetData>
    <row r="2" spans="1:18" ht="30">
      <c r="A2" s="181" t="s">
        <v>97</v>
      </c>
      <c r="B2" s="181"/>
      <c r="C2" s="181"/>
      <c r="D2" s="136"/>
      <c r="E2" s="136"/>
      <c r="F2" s="136"/>
      <c r="G2" s="136"/>
      <c r="H2" s="137"/>
      <c r="I2" s="137"/>
      <c r="J2" s="137"/>
      <c r="K2" s="138"/>
      <c r="L2" s="47"/>
      <c r="M2" s="47"/>
      <c r="N2" s="47"/>
      <c r="O2" s="47"/>
      <c r="P2" s="48"/>
      <c r="Q2" s="49"/>
      <c r="R2" s="46"/>
    </row>
    <row r="3" spans="1:18" ht="15.75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5"/>
      <c r="Q3" s="5"/>
      <c r="R3" s="5"/>
    </row>
    <row r="4" spans="1:18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5"/>
      <c r="Q4" s="5"/>
      <c r="R4" s="5"/>
    </row>
    <row r="5" spans="1:18" ht="15">
      <c r="A5" s="182"/>
      <c r="B5" s="183"/>
      <c r="C5" s="170" t="s">
        <v>0</v>
      </c>
      <c r="D5" s="171"/>
      <c r="E5" s="171"/>
      <c r="F5" s="172"/>
      <c r="G5" s="170" t="s">
        <v>1</v>
      </c>
      <c r="H5" s="171"/>
      <c r="I5" s="171"/>
      <c r="J5" s="171"/>
      <c r="K5" s="171"/>
      <c r="L5" s="172"/>
      <c r="M5" s="173" t="s">
        <v>2</v>
      </c>
      <c r="N5" s="174"/>
      <c r="O5" s="173" t="s">
        <v>3</v>
      </c>
      <c r="P5" s="174"/>
      <c r="Q5" s="173" t="s">
        <v>4</v>
      </c>
      <c r="R5" s="177"/>
    </row>
    <row r="6" spans="1:18" ht="15.75">
      <c r="A6" s="6"/>
      <c r="B6" s="7"/>
      <c r="C6" s="179" t="s">
        <v>5</v>
      </c>
      <c r="D6" s="180"/>
      <c r="E6" s="179" t="s">
        <v>6</v>
      </c>
      <c r="F6" s="180"/>
      <c r="G6" s="179" t="s">
        <v>5</v>
      </c>
      <c r="H6" s="180"/>
      <c r="I6" s="179" t="s">
        <v>7</v>
      </c>
      <c r="J6" s="180"/>
      <c r="K6" s="179" t="s">
        <v>6</v>
      </c>
      <c r="L6" s="180"/>
      <c r="M6" s="175"/>
      <c r="N6" s="176"/>
      <c r="O6" s="175"/>
      <c r="P6" s="176"/>
      <c r="Q6" s="175"/>
      <c r="R6" s="178"/>
    </row>
    <row r="7" spans="1:18" ht="30">
      <c r="A7" s="8" t="s">
        <v>8</v>
      </c>
      <c r="B7" s="9"/>
      <c r="C7" s="139" t="s">
        <v>98</v>
      </c>
      <c r="D7" s="140" t="s">
        <v>99</v>
      </c>
      <c r="E7" s="53" t="str">
        <f t="shared" ref="E7:L7" si="0">C7</f>
        <v>Q1-2
2014</v>
      </c>
      <c r="F7" s="140" t="str">
        <f t="shared" si="0"/>
        <v>Q1-2
2013</v>
      </c>
      <c r="G7" s="53" t="str">
        <f t="shared" si="0"/>
        <v>Q1-2
2014</v>
      </c>
      <c r="H7" s="140" t="str">
        <f>F7</f>
        <v>Q1-2
2013</v>
      </c>
      <c r="I7" s="53" t="str">
        <f t="shared" si="0"/>
        <v>Q1-2
2014</v>
      </c>
      <c r="J7" s="140" t="str">
        <f t="shared" si="0"/>
        <v>Q1-2
2013</v>
      </c>
      <c r="K7" s="53" t="str">
        <f t="shared" si="0"/>
        <v>Q1-2
2014</v>
      </c>
      <c r="L7" s="140" t="str">
        <f t="shared" si="0"/>
        <v>Q1-2
2013</v>
      </c>
      <c r="M7" s="53" t="str">
        <f>I7</f>
        <v>Q1-2
2014</v>
      </c>
      <c r="N7" s="140" t="str">
        <f>J7</f>
        <v>Q1-2
2013</v>
      </c>
      <c r="O7" s="53" t="str">
        <f>K7</f>
        <v>Q1-2
2014</v>
      </c>
      <c r="P7" s="140" t="str">
        <f>L7</f>
        <v>Q1-2
2013</v>
      </c>
      <c r="Q7" s="53" t="str">
        <f>C7</f>
        <v>Q1-2
2014</v>
      </c>
      <c r="R7" s="140" t="str">
        <f>D7</f>
        <v>Q1-2
2013</v>
      </c>
    </row>
    <row r="8" spans="1:18" ht="15.75" customHeight="1">
      <c r="A8" s="184"/>
      <c r="B8" s="185"/>
      <c r="C8" s="141"/>
      <c r="D8" s="141"/>
      <c r="E8" s="141"/>
      <c r="F8" s="141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r="9" spans="1:18" ht="15.75" customHeight="1">
      <c r="A9" s="10" t="s">
        <v>9</v>
      </c>
      <c r="B9" s="11"/>
      <c r="C9" s="144">
        <v>4944</v>
      </c>
      <c r="D9" s="145">
        <v>5563</v>
      </c>
      <c r="E9" s="144">
        <v>8478</v>
      </c>
      <c r="F9" s="145">
        <v>8533</v>
      </c>
      <c r="G9" s="144">
        <v>2748</v>
      </c>
      <c r="H9" s="145">
        <v>2658</v>
      </c>
      <c r="I9" s="144">
        <v>2852</v>
      </c>
      <c r="J9" s="145">
        <v>2868</v>
      </c>
      <c r="K9" s="144">
        <v>3018</v>
      </c>
      <c r="L9" s="145">
        <v>3094</v>
      </c>
      <c r="M9" s="144">
        <v>2740</v>
      </c>
      <c r="N9" s="145">
        <v>3377</v>
      </c>
      <c r="O9" s="144">
        <v>0</v>
      </c>
      <c r="P9" s="145">
        <v>0</v>
      </c>
      <c r="Q9" s="144">
        <f>C9+E9+G9+I9+K9+M9+O9</f>
        <v>24780</v>
      </c>
      <c r="R9" s="146">
        <f>D9+F9+H9+J9+L9+N9+P9</f>
        <v>26093</v>
      </c>
    </row>
    <row r="10" spans="1:18" ht="15.75" customHeight="1">
      <c r="A10" s="12" t="s">
        <v>10</v>
      </c>
      <c r="B10" s="12" t="s">
        <v>11</v>
      </c>
      <c r="C10" s="147"/>
      <c r="D10" s="148"/>
      <c r="E10" s="147"/>
      <c r="F10" s="148"/>
      <c r="G10" s="147"/>
      <c r="H10" s="148"/>
      <c r="I10" s="147"/>
      <c r="J10" s="148"/>
      <c r="K10" s="147"/>
      <c r="L10" s="148"/>
      <c r="M10" s="147"/>
      <c r="N10" s="148"/>
      <c r="O10" s="147"/>
      <c r="P10" s="148"/>
      <c r="Q10" s="147"/>
      <c r="R10" s="148"/>
    </row>
    <row r="11" spans="1:18" ht="15.75" customHeight="1">
      <c r="A11" s="13"/>
      <c r="B11" s="14" t="s">
        <v>12</v>
      </c>
      <c r="C11" s="149">
        <f>C13+C12</f>
        <v>4944</v>
      </c>
      <c r="D11" s="146">
        <f>D13+D12</f>
        <v>5562</v>
      </c>
      <c r="E11" s="149">
        <f t="shared" ref="E11:P11" si="1">E13+E12</f>
        <v>8323</v>
      </c>
      <c r="F11" s="146">
        <f t="shared" si="1"/>
        <v>8397</v>
      </c>
      <c r="G11" s="149">
        <f t="shared" si="1"/>
        <v>2731</v>
      </c>
      <c r="H11" s="146">
        <f t="shared" si="1"/>
        <v>2654</v>
      </c>
      <c r="I11" s="149">
        <f t="shared" si="1"/>
        <v>2833</v>
      </c>
      <c r="J11" s="146">
        <f t="shared" si="1"/>
        <v>2854</v>
      </c>
      <c r="K11" s="149">
        <f t="shared" si="1"/>
        <v>2659</v>
      </c>
      <c r="L11" s="146">
        <f t="shared" si="1"/>
        <v>2684</v>
      </c>
      <c r="M11" s="149">
        <f t="shared" si="1"/>
        <v>2839</v>
      </c>
      <c r="N11" s="146">
        <f t="shared" si="1"/>
        <v>3374</v>
      </c>
      <c r="O11" s="149">
        <f t="shared" si="1"/>
        <v>0</v>
      </c>
      <c r="P11" s="146">
        <f t="shared" si="1"/>
        <v>0</v>
      </c>
      <c r="Q11" s="149">
        <f t="shared" ref="Q11:R14" si="2">C11+E11+G11+I11+K11+M11+O11</f>
        <v>24329</v>
      </c>
      <c r="R11" s="146">
        <f t="shared" si="2"/>
        <v>25525</v>
      </c>
    </row>
    <row r="12" spans="1:18" ht="15.75" customHeight="1">
      <c r="A12" s="13"/>
      <c r="B12" s="14" t="s">
        <v>13</v>
      </c>
      <c r="C12" s="149">
        <v>212</v>
      </c>
      <c r="D12" s="146">
        <v>219</v>
      </c>
      <c r="E12" s="149">
        <v>295</v>
      </c>
      <c r="F12" s="146">
        <v>331</v>
      </c>
      <c r="G12" s="149">
        <v>36</v>
      </c>
      <c r="H12" s="146">
        <v>52</v>
      </c>
      <c r="I12" s="149">
        <v>7</v>
      </c>
      <c r="J12" s="146">
        <v>24</v>
      </c>
      <c r="K12" s="149">
        <v>98</v>
      </c>
      <c r="L12" s="146">
        <v>83</v>
      </c>
      <c r="M12" s="149">
        <v>81</v>
      </c>
      <c r="N12" s="146">
        <v>115</v>
      </c>
      <c r="O12" s="149">
        <v>0</v>
      </c>
      <c r="P12" s="146">
        <v>0</v>
      </c>
      <c r="Q12" s="149">
        <f t="shared" si="2"/>
        <v>729</v>
      </c>
      <c r="R12" s="146">
        <f t="shared" si="2"/>
        <v>824</v>
      </c>
    </row>
    <row r="13" spans="1:18" ht="15.75" customHeight="1">
      <c r="A13" s="13"/>
      <c r="B13" s="14" t="s">
        <v>14</v>
      </c>
      <c r="C13" s="150">
        <v>4732</v>
      </c>
      <c r="D13" s="151">
        <v>5343</v>
      </c>
      <c r="E13" s="150">
        <v>8028</v>
      </c>
      <c r="F13" s="151">
        <v>8066</v>
      </c>
      <c r="G13" s="150">
        <v>2695</v>
      </c>
      <c r="H13" s="151">
        <v>2602</v>
      </c>
      <c r="I13" s="150">
        <v>2826</v>
      </c>
      <c r="J13" s="151">
        <v>2830</v>
      </c>
      <c r="K13" s="150">
        <v>2561</v>
      </c>
      <c r="L13" s="151">
        <v>2601</v>
      </c>
      <c r="M13" s="150">
        <v>2758</v>
      </c>
      <c r="N13" s="151">
        <v>3259</v>
      </c>
      <c r="O13" s="150">
        <v>0</v>
      </c>
      <c r="P13" s="151">
        <v>0</v>
      </c>
      <c r="Q13" s="150">
        <f t="shared" si="2"/>
        <v>23600</v>
      </c>
      <c r="R13" s="151">
        <f t="shared" si="2"/>
        <v>24701</v>
      </c>
    </row>
    <row r="14" spans="1:18" ht="15.75" customHeight="1">
      <c r="A14" s="15" t="s">
        <v>15</v>
      </c>
      <c r="B14" s="16" t="s">
        <v>16</v>
      </c>
      <c r="C14" s="152">
        <v>345</v>
      </c>
      <c r="D14" s="153">
        <v>357</v>
      </c>
      <c r="E14" s="152">
        <v>593</v>
      </c>
      <c r="F14" s="153">
        <v>596</v>
      </c>
      <c r="G14" s="152">
        <v>1985</v>
      </c>
      <c r="H14" s="153">
        <v>1485</v>
      </c>
      <c r="I14" s="152">
        <v>760</v>
      </c>
      <c r="J14" s="153">
        <v>746</v>
      </c>
      <c r="K14" s="152">
        <v>102</v>
      </c>
      <c r="L14" s="153">
        <v>105</v>
      </c>
      <c r="M14" s="152">
        <v>19</v>
      </c>
      <c r="N14" s="153">
        <v>20</v>
      </c>
      <c r="O14" s="152">
        <v>0</v>
      </c>
      <c r="P14" s="153">
        <v>0</v>
      </c>
      <c r="Q14" s="152">
        <f t="shared" si="2"/>
        <v>3804</v>
      </c>
      <c r="R14" s="153">
        <f t="shared" si="2"/>
        <v>3309</v>
      </c>
    </row>
    <row r="15" spans="1:18" ht="15.75" customHeight="1">
      <c r="A15" s="13" t="s">
        <v>17</v>
      </c>
      <c r="B15" s="17" t="s">
        <v>18</v>
      </c>
      <c r="C15" s="149"/>
      <c r="D15" s="146"/>
      <c r="E15" s="149"/>
      <c r="F15" s="146"/>
      <c r="G15" s="149"/>
      <c r="H15" s="146"/>
      <c r="I15" s="149"/>
      <c r="J15" s="146"/>
      <c r="K15" s="149"/>
      <c r="L15" s="146"/>
      <c r="M15" s="149"/>
      <c r="N15" s="146"/>
      <c r="O15" s="149"/>
      <c r="P15" s="146"/>
      <c r="Q15" s="149"/>
      <c r="R15" s="146"/>
    </row>
    <row r="16" spans="1:18" ht="15.75" customHeight="1">
      <c r="A16" s="13"/>
      <c r="B16" s="14" t="s">
        <v>12</v>
      </c>
      <c r="C16" s="149">
        <f>C17+C18</f>
        <v>4103</v>
      </c>
      <c r="D16" s="146">
        <f t="shared" ref="D16:P16" si="3">D17+D18</f>
        <v>3904</v>
      </c>
      <c r="E16" s="149">
        <f t="shared" si="3"/>
        <v>5185</v>
      </c>
      <c r="F16" s="146">
        <f t="shared" si="3"/>
        <v>5183</v>
      </c>
      <c r="G16" s="149">
        <f t="shared" si="3"/>
        <v>4167</v>
      </c>
      <c r="H16" s="146">
        <f t="shared" si="3"/>
        <v>3520</v>
      </c>
      <c r="I16" s="149">
        <f t="shared" si="3"/>
        <v>3044</v>
      </c>
      <c r="J16" s="146">
        <f t="shared" si="3"/>
        <v>3062</v>
      </c>
      <c r="K16" s="149">
        <f t="shared" si="3"/>
        <v>1620</v>
      </c>
      <c r="L16" s="146">
        <f t="shared" si="3"/>
        <v>1689</v>
      </c>
      <c r="M16" s="149">
        <f t="shared" si="3"/>
        <v>2332</v>
      </c>
      <c r="N16" s="146">
        <f t="shared" si="3"/>
        <v>2686</v>
      </c>
      <c r="O16" s="149">
        <f t="shared" si="3"/>
        <v>0</v>
      </c>
      <c r="P16" s="146">
        <f t="shared" si="3"/>
        <v>0</v>
      </c>
      <c r="Q16" s="144">
        <f t="shared" ref="Q16:R18" si="4">C16+E16+G16+I16+K16+M16+O16</f>
        <v>20451</v>
      </c>
      <c r="R16" s="146">
        <f t="shared" si="4"/>
        <v>20044</v>
      </c>
    </row>
    <row r="17" spans="1:18" ht="15.75" customHeight="1">
      <c r="A17" s="13"/>
      <c r="B17" s="14" t="s">
        <v>19</v>
      </c>
      <c r="C17" s="144">
        <v>121</v>
      </c>
      <c r="D17" s="145">
        <v>109</v>
      </c>
      <c r="E17" s="144">
        <v>91</v>
      </c>
      <c r="F17" s="145">
        <v>112</v>
      </c>
      <c r="G17" s="144">
        <v>16</v>
      </c>
      <c r="H17" s="145">
        <v>42</v>
      </c>
      <c r="I17" s="144">
        <v>6</v>
      </c>
      <c r="J17" s="145">
        <v>11</v>
      </c>
      <c r="K17" s="144">
        <v>38</v>
      </c>
      <c r="L17" s="145">
        <v>58</v>
      </c>
      <c r="M17" s="144">
        <v>53</v>
      </c>
      <c r="N17" s="145">
        <v>67</v>
      </c>
      <c r="O17" s="144">
        <v>0</v>
      </c>
      <c r="P17" s="145">
        <v>0</v>
      </c>
      <c r="Q17" s="144">
        <f t="shared" si="4"/>
        <v>325</v>
      </c>
      <c r="R17" s="146">
        <f t="shared" si="4"/>
        <v>399</v>
      </c>
    </row>
    <row r="18" spans="1:18" ht="15.75" customHeight="1">
      <c r="A18" s="18"/>
      <c r="B18" s="19" t="s">
        <v>14</v>
      </c>
      <c r="C18" s="154">
        <v>3982</v>
      </c>
      <c r="D18" s="155">
        <v>3795</v>
      </c>
      <c r="E18" s="154">
        <v>5094</v>
      </c>
      <c r="F18" s="155">
        <v>5071</v>
      </c>
      <c r="G18" s="154">
        <v>4151</v>
      </c>
      <c r="H18" s="155">
        <v>3478</v>
      </c>
      <c r="I18" s="154">
        <v>3038</v>
      </c>
      <c r="J18" s="155">
        <v>3051</v>
      </c>
      <c r="K18" s="154">
        <v>1582</v>
      </c>
      <c r="L18" s="155">
        <v>1631</v>
      </c>
      <c r="M18" s="154">
        <v>2279</v>
      </c>
      <c r="N18" s="155">
        <v>2619</v>
      </c>
      <c r="O18" s="154">
        <v>0</v>
      </c>
      <c r="P18" s="155">
        <v>0</v>
      </c>
      <c r="Q18" s="154">
        <f t="shared" si="4"/>
        <v>20126</v>
      </c>
      <c r="R18" s="151">
        <f t="shared" si="4"/>
        <v>19645</v>
      </c>
    </row>
    <row r="19" spans="1:18" ht="15.75" customHeight="1">
      <c r="A19" s="14" t="s">
        <v>20</v>
      </c>
      <c r="B19" s="156" t="s">
        <v>21</v>
      </c>
      <c r="C19" s="144"/>
      <c r="D19" s="145"/>
      <c r="E19" s="144"/>
      <c r="F19" s="145"/>
      <c r="G19" s="144"/>
      <c r="H19" s="145"/>
      <c r="I19" s="144"/>
      <c r="J19" s="145"/>
      <c r="K19" s="144"/>
      <c r="L19" s="145"/>
      <c r="M19" s="144"/>
      <c r="N19" s="145"/>
      <c r="O19" s="144"/>
      <c r="P19" s="145"/>
      <c r="Q19" s="144"/>
      <c r="R19" s="146"/>
    </row>
    <row r="20" spans="1:18" ht="15.75" customHeight="1">
      <c r="A20" s="13"/>
      <c r="B20" s="157" t="s">
        <v>12</v>
      </c>
      <c r="C20" s="149">
        <f>C21+C22</f>
        <v>958</v>
      </c>
      <c r="D20" s="146">
        <f t="shared" ref="D20:P20" si="5">D21+D22</f>
        <v>1675</v>
      </c>
      <c r="E20" s="149">
        <f t="shared" si="5"/>
        <v>2499</v>
      </c>
      <c r="F20" s="146">
        <f t="shared" si="5"/>
        <v>2422</v>
      </c>
      <c r="G20" s="149">
        <f t="shared" si="5"/>
        <v>575</v>
      </c>
      <c r="H20" s="146">
        <f t="shared" si="5"/>
        <v>656</v>
      </c>
      <c r="I20" s="149">
        <f t="shared" si="5"/>
        <v>346</v>
      </c>
      <c r="J20" s="146">
        <f t="shared" si="5"/>
        <v>350</v>
      </c>
      <c r="K20" s="149">
        <f t="shared" si="5"/>
        <v>895</v>
      </c>
      <c r="L20" s="146">
        <f t="shared" si="5"/>
        <v>895</v>
      </c>
      <c r="M20" s="149">
        <f t="shared" si="5"/>
        <v>485</v>
      </c>
      <c r="N20" s="146">
        <f t="shared" si="5"/>
        <v>639</v>
      </c>
      <c r="O20" s="149">
        <f t="shared" si="5"/>
        <v>0</v>
      </c>
      <c r="P20" s="146">
        <f t="shared" si="5"/>
        <v>0</v>
      </c>
      <c r="Q20" s="144">
        <f t="shared" ref="Q20:R22" si="6">C20+E20+G20+I20+K20+M20+O20</f>
        <v>5758</v>
      </c>
      <c r="R20" s="146">
        <f t="shared" si="6"/>
        <v>6637</v>
      </c>
    </row>
    <row r="21" spans="1:18" ht="15.75" customHeight="1">
      <c r="A21" s="13"/>
      <c r="B21" s="157" t="s">
        <v>19</v>
      </c>
      <c r="C21" s="158">
        <v>70</v>
      </c>
      <c r="D21" s="159">
        <v>75</v>
      </c>
      <c r="E21" s="158">
        <v>32</v>
      </c>
      <c r="F21" s="159">
        <v>34</v>
      </c>
      <c r="G21" s="158">
        <v>4</v>
      </c>
      <c r="H21" s="159">
        <v>11</v>
      </c>
      <c r="I21" s="158">
        <v>1</v>
      </c>
      <c r="J21" s="159">
        <v>10</v>
      </c>
      <c r="K21" s="158">
        <v>9</v>
      </c>
      <c r="L21" s="159">
        <v>4</v>
      </c>
      <c r="M21" s="158">
        <v>25</v>
      </c>
      <c r="N21" s="159">
        <v>24</v>
      </c>
      <c r="O21" s="158">
        <v>0</v>
      </c>
      <c r="P21" s="159">
        <v>0</v>
      </c>
      <c r="Q21" s="158">
        <f t="shared" si="6"/>
        <v>141</v>
      </c>
      <c r="R21" s="160">
        <f t="shared" si="6"/>
        <v>158</v>
      </c>
    </row>
    <row r="22" spans="1:18" ht="15.75" customHeight="1">
      <c r="A22" s="13"/>
      <c r="B22" s="14" t="s">
        <v>14</v>
      </c>
      <c r="C22" s="144">
        <v>888</v>
      </c>
      <c r="D22" s="145">
        <v>1600</v>
      </c>
      <c r="E22" s="144">
        <v>2467</v>
      </c>
      <c r="F22" s="145">
        <v>2388</v>
      </c>
      <c r="G22" s="144">
        <v>571</v>
      </c>
      <c r="H22" s="145">
        <v>645</v>
      </c>
      <c r="I22" s="144">
        <v>345</v>
      </c>
      <c r="J22" s="145">
        <v>340</v>
      </c>
      <c r="K22" s="144">
        <v>886</v>
      </c>
      <c r="L22" s="145">
        <v>891</v>
      </c>
      <c r="M22" s="144">
        <v>460</v>
      </c>
      <c r="N22" s="145">
        <v>615</v>
      </c>
      <c r="O22" s="144">
        <v>0</v>
      </c>
      <c r="P22" s="145">
        <v>0</v>
      </c>
      <c r="Q22" s="144">
        <f t="shared" si="6"/>
        <v>5617</v>
      </c>
      <c r="R22" s="146">
        <f t="shared" si="6"/>
        <v>6479</v>
      </c>
    </row>
    <row r="23" spans="1:18" ht="15.75" customHeight="1">
      <c r="A23" s="20" t="s">
        <v>23</v>
      </c>
      <c r="B23" s="21" t="s">
        <v>24</v>
      </c>
      <c r="C23" s="161">
        <f>C13+C14-C18-C22</f>
        <v>207</v>
      </c>
      <c r="D23" s="162">
        <f t="shared" ref="D23:P23" si="7">D13+D14-D18-D22</f>
        <v>305</v>
      </c>
      <c r="E23" s="161">
        <f t="shared" si="7"/>
        <v>1060</v>
      </c>
      <c r="F23" s="162">
        <f t="shared" si="7"/>
        <v>1203</v>
      </c>
      <c r="G23" s="161">
        <f t="shared" si="7"/>
        <v>-42</v>
      </c>
      <c r="H23" s="162">
        <f t="shared" si="7"/>
        <v>-36</v>
      </c>
      <c r="I23" s="161">
        <f t="shared" si="7"/>
        <v>203</v>
      </c>
      <c r="J23" s="162">
        <f t="shared" si="7"/>
        <v>185</v>
      </c>
      <c r="K23" s="161">
        <f t="shared" si="7"/>
        <v>195</v>
      </c>
      <c r="L23" s="162">
        <f t="shared" si="7"/>
        <v>184</v>
      </c>
      <c r="M23" s="161">
        <f t="shared" si="7"/>
        <v>38</v>
      </c>
      <c r="N23" s="162">
        <f t="shared" si="7"/>
        <v>45</v>
      </c>
      <c r="O23" s="161">
        <f t="shared" si="7"/>
        <v>0</v>
      </c>
      <c r="P23" s="162">
        <f t="shared" si="7"/>
        <v>0</v>
      </c>
      <c r="Q23" s="161">
        <f t="shared" ref="Q23:R23" si="8">C23+E23+G23+I23+K23+M23+O23</f>
        <v>1661</v>
      </c>
      <c r="R23" s="153">
        <f t="shared" si="8"/>
        <v>1886</v>
      </c>
    </row>
    <row r="24" spans="1:18" ht="15.75" customHeight="1">
      <c r="A24" s="14" t="s">
        <v>25</v>
      </c>
      <c r="B24" s="17" t="s">
        <v>26</v>
      </c>
      <c r="C24" s="144"/>
      <c r="D24" s="145"/>
      <c r="E24" s="144"/>
      <c r="F24" s="145"/>
      <c r="G24" s="144"/>
      <c r="H24" s="145"/>
      <c r="I24" s="144"/>
      <c r="J24" s="145"/>
      <c r="K24" s="144"/>
      <c r="L24" s="145"/>
      <c r="M24" s="144"/>
      <c r="N24" s="145"/>
      <c r="O24" s="144"/>
      <c r="P24" s="145"/>
      <c r="Q24" s="144"/>
      <c r="R24" s="146"/>
    </row>
    <row r="25" spans="1:18" ht="15.75" customHeight="1">
      <c r="A25" s="13"/>
      <c r="B25" s="14" t="s">
        <v>27</v>
      </c>
      <c r="C25" s="144">
        <v>911</v>
      </c>
      <c r="D25" s="145">
        <v>934</v>
      </c>
      <c r="E25" s="144">
        <v>2324</v>
      </c>
      <c r="F25" s="145">
        <v>2154</v>
      </c>
      <c r="G25" s="144">
        <v>2497</v>
      </c>
      <c r="H25" s="145">
        <v>2093</v>
      </c>
      <c r="I25" s="144">
        <v>910</v>
      </c>
      <c r="J25" s="145">
        <v>884</v>
      </c>
      <c r="K25" s="144">
        <v>287</v>
      </c>
      <c r="L25" s="145">
        <v>301</v>
      </c>
      <c r="M25" s="144">
        <v>47</v>
      </c>
      <c r="N25" s="145">
        <v>92</v>
      </c>
      <c r="O25" s="144">
        <v>13</v>
      </c>
      <c r="P25" s="145">
        <v>8</v>
      </c>
      <c r="Q25" s="144">
        <f t="shared" ref="Q25:R27" si="9">C25+E25+G25+I25+K25+M25+O25</f>
        <v>6989</v>
      </c>
      <c r="R25" s="146">
        <f t="shared" si="9"/>
        <v>6466</v>
      </c>
    </row>
    <row r="26" spans="1:18" ht="15.75" customHeight="1">
      <c r="A26" s="13"/>
      <c r="B26" s="14" t="s">
        <v>28</v>
      </c>
      <c r="C26" s="144">
        <v>479</v>
      </c>
      <c r="D26" s="145">
        <v>572</v>
      </c>
      <c r="E26" s="144">
        <v>1243</v>
      </c>
      <c r="F26" s="145">
        <v>1490</v>
      </c>
      <c r="G26" s="144">
        <v>339</v>
      </c>
      <c r="H26" s="145">
        <v>556</v>
      </c>
      <c r="I26" s="144">
        <v>189</v>
      </c>
      <c r="J26" s="145">
        <v>188</v>
      </c>
      <c r="K26" s="144">
        <v>96</v>
      </c>
      <c r="L26" s="145">
        <v>82</v>
      </c>
      <c r="M26" s="144">
        <v>4</v>
      </c>
      <c r="N26" s="145">
        <v>5</v>
      </c>
      <c r="O26" s="144">
        <v>2</v>
      </c>
      <c r="P26" s="145">
        <v>10</v>
      </c>
      <c r="Q26" s="144">
        <f t="shared" si="9"/>
        <v>2352</v>
      </c>
      <c r="R26" s="146">
        <f t="shared" si="9"/>
        <v>2903</v>
      </c>
    </row>
    <row r="27" spans="1:18" ht="15.75" customHeight="1">
      <c r="A27" s="13"/>
      <c r="B27" s="14" t="s">
        <v>29</v>
      </c>
      <c r="C27" s="144">
        <f>C25-C26</f>
        <v>432</v>
      </c>
      <c r="D27" s="145">
        <f t="shared" ref="D27:P27" si="10">D25-D26</f>
        <v>362</v>
      </c>
      <c r="E27" s="144">
        <f t="shared" si="10"/>
        <v>1081</v>
      </c>
      <c r="F27" s="145">
        <f t="shared" si="10"/>
        <v>664</v>
      </c>
      <c r="G27" s="144">
        <f t="shared" si="10"/>
        <v>2158</v>
      </c>
      <c r="H27" s="145">
        <f t="shared" si="10"/>
        <v>1537</v>
      </c>
      <c r="I27" s="144">
        <f t="shared" si="10"/>
        <v>721</v>
      </c>
      <c r="J27" s="145">
        <f t="shared" si="10"/>
        <v>696</v>
      </c>
      <c r="K27" s="144">
        <f t="shared" si="10"/>
        <v>191</v>
      </c>
      <c r="L27" s="145">
        <f t="shared" si="10"/>
        <v>219</v>
      </c>
      <c r="M27" s="144">
        <f t="shared" si="10"/>
        <v>43</v>
      </c>
      <c r="N27" s="145">
        <f t="shared" si="10"/>
        <v>87</v>
      </c>
      <c r="O27" s="144">
        <f t="shared" si="10"/>
        <v>11</v>
      </c>
      <c r="P27" s="145">
        <f t="shared" si="10"/>
        <v>-2</v>
      </c>
      <c r="Q27" s="144">
        <f t="shared" si="9"/>
        <v>4637</v>
      </c>
      <c r="R27" s="146">
        <f t="shared" si="9"/>
        <v>3563</v>
      </c>
    </row>
    <row r="28" spans="1:18" ht="15.75" customHeight="1">
      <c r="A28" s="14" t="s">
        <v>30</v>
      </c>
      <c r="B28" s="17" t="s">
        <v>31</v>
      </c>
      <c r="C28" s="144">
        <v>57</v>
      </c>
      <c r="D28" s="145">
        <v>40</v>
      </c>
      <c r="E28" s="144">
        <v>107</v>
      </c>
      <c r="F28" s="145">
        <v>100</v>
      </c>
      <c r="G28" s="144">
        <v>41</v>
      </c>
      <c r="H28" s="145">
        <v>64</v>
      </c>
      <c r="I28" s="144">
        <v>10</v>
      </c>
      <c r="J28" s="145">
        <v>19</v>
      </c>
      <c r="K28" s="144">
        <v>90</v>
      </c>
      <c r="L28" s="145">
        <v>76</v>
      </c>
      <c r="M28" s="144">
        <v>27</v>
      </c>
      <c r="N28" s="145">
        <v>29</v>
      </c>
      <c r="O28" s="144">
        <v>27</v>
      </c>
      <c r="P28" s="145">
        <v>25</v>
      </c>
      <c r="Q28" s="144">
        <f t="shared" ref="Q28:R28" si="11">C28+E28+G28+I28+K28+M28+O28</f>
        <v>359</v>
      </c>
      <c r="R28" s="146">
        <f t="shared" si="11"/>
        <v>353</v>
      </c>
    </row>
    <row r="29" spans="1:18" ht="15.75" customHeight="1">
      <c r="A29" s="14" t="s">
        <v>32</v>
      </c>
      <c r="B29" s="17" t="s">
        <v>33</v>
      </c>
      <c r="C29" s="158">
        <v>33</v>
      </c>
      <c r="D29" s="159">
        <v>33</v>
      </c>
      <c r="E29" s="158">
        <v>136</v>
      </c>
      <c r="F29" s="159">
        <v>145</v>
      </c>
      <c r="G29" s="158">
        <v>33</v>
      </c>
      <c r="H29" s="159">
        <v>46</v>
      </c>
      <c r="I29" s="158">
        <v>24</v>
      </c>
      <c r="J29" s="159">
        <v>25</v>
      </c>
      <c r="K29" s="158">
        <v>136</v>
      </c>
      <c r="L29" s="159">
        <v>109</v>
      </c>
      <c r="M29" s="158">
        <v>29</v>
      </c>
      <c r="N29" s="159">
        <v>41</v>
      </c>
      <c r="O29" s="158">
        <v>10</v>
      </c>
      <c r="P29" s="159">
        <v>18</v>
      </c>
      <c r="Q29" s="158">
        <f t="shared" ref="Q29:R29" si="12">C29+E29+G29+I29+K29+M29+O29</f>
        <v>401</v>
      </c>
      <c r="R29" s="160">
        <f t="shared" si="12"/>
        <v>417</v>
      </c>
    </row>
    <row r="30" spans="1:18" ht="15.75" customHeight="1">
      <c r="A30" s="14" t="s">
        <v>34</v>
      </c>
      <c r="B30" s="17" t="s">
        <v>35</v>
      </c>
      <c r="C30" s="158">
        <f>-C14</f>
        <v>-345</v>
      </c>
      <c r="D30" s="159">
        <f t="shared" ref="D30:P30" si="13">-D14</f>
        <v>-357</v>
      </c>
      <c r="E30" s="158">
        <f t="shared" si="13"/>
        <v>-593</v>
      </c>
      <c r="F30" s="159">
        <f t="shared" si="13"/>
        <v>-596</v>
      </c>
      <c r="G30" s="158">
        <f t="shared" si="13"/>
        <v>-1985</v>
      </c>
      <c r="H30" s="159">
        <f t="shared" si="13"/>
        <v>-1485</v>
      </c>
      <c r="I30" s="158">
        <f t="shared" si="13"/>
        <v>-760</v>
      </c>
      <c r="J30" s="159">
        <f t="shared" si="13"/>
        <v>-746</v>
      </c>
      <c r="K30" s="158">
        <f t="shared" si="13"/>
        <v>-102</v>
      </c>
      <c r="L30" s="159">
        <f t="shared" si="13"/>
        <v>-105</v>
      </c>
      <c r="M30" s="158">
        <f t="shared" si="13"/>
        <v>-19</v>
      </c>
      <c r="N30" s="159">
        <f t="shared" si="13"/>
        <v>-20</v>
      </c>
      <c r="O30" s="158">
        <f t="shared" si="13"/>
        <v>0</v>
      </c>
      <c r="P30" s="159">
        <f t="shared" si="13"/>
        <v>0</v>
      </c>
      <c r="Q30" s="158">
        <f t="shared" ref="Q30:R35" si="14">C30+E30+G30+I30+K30+M30+O30</f>
        <v>-3804</v>
      </c>
      <c r="R30" s="160">
        <f t="shared" si="14"/>
        <v>-3309</v>
      </c>
    </row>
    <row r="31" spans="1:18" ht="15.75" customHeight="1">
      <c r="A31" s="20" t="s">
        <v>36</v>
      </c>
      <c r="B31" s="21" t="s">
        <v>37</v>
      </c>
      <c r="C31" s="161">
        <f t="shared" ref="C31:P31" si="15">C27+C28-C29+C30</f>
        <v>111</v>
      </c>
      <c r="D31" s="162">
        <f t="shared" si="15"/>
        <v>12</v>
      </c>
      <c r="E31" s="161">
        <f t="shared" si="15"/>
        <v>459</v>
      </c>
      <c r="F31" s="162">
        <f t="shared" si="15"/>
        <v>23</v>
      </c>
      <c r="G31" s="161">
        <f t="shared" si="15"/>
        <v>181</v>
      </c>
      <c r="H31" s="162">
        <f t="shared" si="15"/>
        <v>70</v>
      </c>
      <c r="I31" s="161">
        <f t="shared" si="15"/>
        <v>-53</v>
      </c>
      <c r="J31" s="162">
        <f t="shared" si="15"/>
        <v>-56</v>
      </c>
      <c r="K31" s="161">
        <f t="shared" si="15"/>
        <v>43</v>
      </c>
      <c r="L31" s="162">
        <f t="shared" si="15"/>
        <v>81</v>
      </c>
      <c r="M31" s="161">
        <f t="shared" si="15"/>
        <v>22</v>
      </c>
      <c r="N31" s="162">
        <f t="shared" si="15"/>
        <v>55</v>
      </c>
      <c r="O31" s="161">
        <f t="shared" si="15"/>
        <v>28</v>
      </c>
      <c r="P31" s="162">
        <f t="shared" si="15"/>
        <v>5</v>
      </c>
      <c r="Q31" s="161">
        <f t="shared" si="14"/>
        <v>791</v>
      </c>
      <c r="R31" s="153">
        <f t="shared" si="14"/>
        <v>190</v>
      </c>
    </row>
    <row r="32" spans="1:18" ht="15.75" customHeight="1">
      <c r="A32" s="20" t="s">
        <v>38</v>
      </c>
      <c r="B32" s="22" t="s">
        <v>39</v>
      </c>
      <c r="C32" s="163">
        <f t="shared" ref="C32:P32" si="16">C23+C31</f>
        <v>318</v>
      </c>
      <c r="D32" s="164">
        <f t="shared" si="16"/>
        <v>317</v>
      </c>
      <c r="E32" s="163">
        <f t="shared" si="16"/>
        <v>1519</v>
      </c>
      <c r="F32" s="164">
        <f t="shared" si="16"/>
        <v>1226</v>
      </c>
      <c r="G32" s="163">
        <f t="shared" si="16"/>
        <v>139</v>
      </c>
      <c r="H32" s="164">
        <f t="shared" si="16"/>
        <v>34</v>
      </c>
      <c r="I32" s="163">
        <f t="shared" si="16"/>
        <v>150</v>
      </c>
      <c r="J32" s="164">
        <f t="shared" si="16"/>
        <v>129</v>
      </c>
      <c r="K32" s="163">
        <f t="shared" si="16"/>
        <v>238</v>
      </c>
      <c r="L32" s="164">
        <f t="shared" si="16"/>
        <v>265</v>
      </c>
      <c r="M32" s="163">
        <f t="shared" si="16"/>
        <v>60</v>
      </c>
      <c r="N32" s="164">
        <f t="shared" si="16"/>
        <v>100</v>
      </c>
      <c r="O32" s="163">
        <f t="shared" si="16"/>
        <v>28</v>
      </c>
      <c r="P32" s="164">
        <f t="shared" si="16"/>
        <v>5</v>
      </c>
      <c r="Q32" s="163">
        <f t="shared" si="14"/>
        <v>2452</v>
      </c>
      <c r="R32" s="132">
        <f t="shared" si="14"/>
        <v>2076</v>
      </c>
    </row>
    <row r="33" spans="1:18" ht="32.25" customHeight="1">
      <c r="A33" s="50" t="s">
        <v>40</v>
      </c>
      <c r="B33" s="23" t="s">
        <v>41</v>
      </c>
      <c r="C33" s="161">
        <v>-71</v>
      </c>
      <c r="D33" s="162">
        <v>1</v>
      </c>
      <c r="E33" s="161">
        <v>-217</v>
      </c>
      <c r="F33" s="162">
        <v>-63</v>
      </c>
      <c r="G33" s="161">
        <v>-2</v>
      </c>
      <c r="H33" s="162">
        <v>20</v>
      </c>
      <c r="I33" s="161">
        <v>-31</v>
      </c>
      <c r="J33" s="162">
        <v>-28</v>
      </c>
      <c r="K33" s="161">
        <v>-125</v>
      </c>
      <c r="L33" s="162">
        <v>-98</v>
      </c>
      <c r="M33" s="161">
        <v>-3</v>
      </c>
      <c r="N33" s="162">
        <v>-3</v>
      </c>
      <c r="O33" s="161">
        <v>-4</v>
      </c>
      <c r="P33" s="162">
        <v>-3</v>
      </c>
      <c r="Q33" s="161">
        <f t="shared" si="14"/>
        <v>-453</v>
      </c>
      <c r="R33" s="153">
        <f t="shared" si="14"/>
        <v>-174</v>
      </c>
    </row>
    <row r="34" spans="1:18" ht="15.75" customHeight="1">
      <c r="A34" s="14" t="s">
        <v>42</v>
      </c>
      <c r="B34" s="24" t="s">
        <v>43</v>
      </c>
      <c r="C34" s="154">
        <v>12</v>
      </c>
      <c r="D34" s="162">
        <v>84</v>
      </c>
      <c r="E34" s="161">
        <v>153</v>
      </c>
      <c r="F34" s="162">
        <v>202</v>
      </c>
      <c r="G34" s="154">
        <v>55</v>
      </c>
      <c r="H34" s="155">
        <v>-10</v>
      </c>
      <c r="I34" s="154">
        <v>40</v>
      </c>
      <c r="J34" s="155">
        <v>38</v>
      </c>
      <c r="K34" s="154">
        <v>16</v>
      </c>
      <c r="L34" s="155">
        <v>28</v>
      </c>
      <c r="M34" s="154">
        <v>15</v>
      </c>
      <c r="N34" s="155">
        <v>29</v>
      </c>
      <c r="O34" s="154">
        <v>15</v>
      </c>
      <c r="P34" s="155">
        <v>19</v>
      </c>
      <c r="Q34" s="154">
        <f t="shared" si="14"/>
        <v>306</v>
      </c>
      <c r="R34" s="151">
        <f t="shared" si="14"/>
        <v>390</v>
      </c>
    </row>
    <row r="35" spans="1:18" ht="15.75" customHeight="1">
      <c r="A35" s="25" t="s">
        <v>44</v>
      </c>
      <c r="B35" s="52" t="s">
        <v>45</v>
      </c>
      <c r="C35" s="144">
        <f>C32+C33-C34</f>
        <v>235</v>
      </c>
      <c r="D35" s="145">
        <f>D32+D33-D34</f>
        <v>234</v>
      </c>
      <c r="E35" s="144">
        <f t="shared" ref="E35:P35" si="17">E32+E33-E34</f>
        <v>1149</v>
      </c>
      <c r="F35" s="145">
        <f t="shared" si="17"/>
        <v>961</v>
      </c>
      <c r="G35" s="144">
        <f t="shared" si="17"/>
        <v>82</v>
      </c>
      <c r="H35" s="145">
        <f t="shared" si="17"/>
        <v>64</v>
      </c>
      <c r="I35" s="144">
        <f t="shared" si="17"/>
        <v>79</v>
      </c>
      <c r="J35" s="145">
        <f t="shared" si="17"/>
        <v>63</v>
      </c>
      <c r="K35" s="144">
        <f t="shared" si="17"/>
        <v>97</v>
      </c>
      <c r="L35" s="145">
        <f t="shared" si="17"/>
        <v>139</v>
      </c>
      <c r="M35" s="144">
        <f t="shared" si="17"/>
        <v>42</v>
      </c>
      <c r="N35" s="145">
        <f t="shared" si="17"/>
        <v>68</v>
      </c>
      <c r="O35" s="144">
        <f t="shared" si="17"/>
        <v>9</v>
      </c>
      <c r="P35" s="145">
        <f t="shared" si="17"/>
        <v>-17</v>
      </c>
      <c r="Q35" s="144">
        <f t="shared" si="14"/>
        <v>1693</v>
      </c>
      <c r="R35" s="146">
        <f t="shared" si="14"/>
        <v>1512</v>
      </c>
    </row>
    <row r="36" spans="1:18" ht="15.75" customHeight="1">
      <c r="A36" s="26"/>
      <c r="B36" s="10" t="s">
        <v>22</v>
      </c>
      <c r="C36" s="144"/>
      <c r="D36" s="145"/>
      <c r="E36" s="144"/>
      <c r="F36" s="145"/>
      <c r="G36" s="144"/>
      <c r="H36" s="145"/>
      <c r="I36" s="144"/>
      <c r="J36" s="145"/>
      <c r="K36" s="144"/>
      <c r="L36" s="145"/>
      <c r="M36" s="144"/>
      <c r="N36" s="145"/>
      <c r="O36" s="144"/>
      <c r="P36" s="145"/>
      <c r="Q36" s="144"/>
      <c r="R36" s="146"/>
    </row>
    <row r="37" spans="1:18" ht="15.75" customHeight="1">
      <c r="A37" s="5"/>
      <c r="B37" s="27" t="s">
        <v>46</v>
      </c>
      <c r="C37" s="144">
        <f>C35-C38</f>
        <v>235</v>
      </c>
      <c r="D37" s="145">
        <f t="shared" ref="D37:P37" si="18">D35-D38</f>
        <v>234</v>
      </c>
      <c r="E37" s="144">
        <f t="shared" si="18"/>
        <v>1149</v>
      </c>
      <c r="F37" s="145">
        <f t="shared" si="18"/>
        <v>958</v>
      </c>
      <c r="G37" s="144">
        <f t="shared" si="18"/>
        <v>82</v>
      </c>
      <c r="H37" s="145">
        <f t="shared" si="18"/>
        <v>64</v>
      </c>
      <c r="I37" s="144">
        <f t="shared" si="18"/>
        <v>79</v>
      </c>
      <c r="J37" s="145">
        <f t="shared" si="18"/>
        <v>63</v>
      </c>
      <c r="K37" s="144">
        <f t="shared" si="18"/>
        <v>91</v>
      </c>
      <c r="L37" s="145">
        <f t="shared" si="18"/>
        <v>123</v>
      </c>
      <c r="M37" s="144">
        <f t="shared" si="18"/>
        <v>39</v>
      </c>
      <c r="N37" s="145">
        <f t="shared" si="18"/>
        <v>66</v>
      </c>
      <c r="O37" s="144">
        <f t="shared" si="18"/>
        <v>9</v>
      </c>
      <c r="P37" s="145">
        <f t="shared" si="18"/>
        <v>-17</v>
      </c>
      <c r="Q37" s="144">
        <f t="shared" ref="Q37:R38" si="19">C37+E37+G37+I37+K37+M37+O37</f>
        <v>1684</v>
      </c>
      <c r="R37" s="146">
        <f t="shared" si="19"/>
        <v>1491</v>
      </c>
    </row>
    <row r="38" spans="1:18" ht="15.75" customHeight="1" thickBot="1">
      <c r="A38" s="28"/>
      <c r="B38" s="29" t="s">
        <v>47</v>
      </c>
      <c r="C38" s="165">
        <v>0</v>
      </c>
      <c r="D38" s="166">
        <v>0</v>
      </c>
      <c r="E38" s="165">
        <v>0</v>
      </c>
      <c r="F38" s="166">
        <v>3</v>
      </c>
      <c r="G38" s="165">
        <v>0</v>
      </c>
      <c r="H38" s="166">
        <v>0</v>
      </c>
      <c r="I38" s="165">
        <v>0</v>
      </c>
      <c r="J38" s="166">
        <v>0</v>
      </c>
      <c r="K38" s="165">
        <v>6</v>
      </c>
      <c r="L38" s="166">
        <v>16</v>
      </c>
      <c r="M38" s="165">
        <v>3</v>
      </c>
      <c r="N38" s="166">
        <v>2</v>
      </c>
      <c r="O38" s="165">
        <v>0</v>
      </c>
      <c r="P38" s="166">
        <v>0</v>
      </c>
      <c r="Q38" s="165">
        <f t="shared" si="19"/>
        <v>9</v>
      </c>
      <c r="R38" s="167">
        <f t="shared" si="19"/>
        <v>21</v>
      </c>
    </row>
    <row r="39" spans="1:18" ht="15.75" customHeight="1" thickTop="1">
      <c r="A39" s="168"/>
      <c r="B39" s="168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</row>
    <row r="40" spans="1:18" ht="15.75" customHeight="1"/>
    <row r="41" spans="1:18" ht="15.75" customHeight="1"/>
  </sheetData>
  <mergeCells count="13">
    <mergeCell ref="A2:C2"/>
    <mergeCell ref="A5:B5"/>
    <mergeCell ref="C5:F5"/>
    <mergeCell ref="A8:B8"/>
    <mergeCell ref="G5:L5"/>
    <mergeCell ref="M5:N6"/>
    <mergeCell ref="O5:P6"/>
    <mergeCell ref="Q5:R6"/>
    <mergeCell ref="C6:D6"/>
    <mergeCell ref="E6:F6"/>
    <mergeCell ref="G6:H6"/>
    <mergeCell ref="I6:J6"/>
    <mergeCell ref="K6:L6"/>
  </mergeCells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9"/>
  <sheetViews>
    <sheetView tabSelected="1" zoomScale="85" zoomScaleNormal="85" workbookViewId="0"/>
  </sheetViews>
  <sheetFormatPr baseColWidth="10" defaultRowHeight="12.75"/>
  <cols>
    <col min="1" max="1" width="4.42578125" customWidth="1"/>
    <col min="2" max="2" width="36.5703125" customWidth="1"/>
  </cols>
  <sheetData>
    <row r="2" spans="1:18" ht="30">
      <c r="A2" s="181" t="s">
        <v>97</v>
      </c>
      <c r="B2" s="181"/>
      <c r="C2" s="181"/>
      <c r="D2" s="181"/>
      <c r="E2" s="181"/>
      <c r="F2" s="181"/>
      <c r="G2" s="181"/>
      <c r="H2" s="181"/>
      <c r="I2" s="181"/>
      <c r="J2" s="138"/>
      <c r="K2" s="138"/>
      <c r="L2" s="207"/>
      <c r="M2" s="207"/>
      <c r="N2" s="207"/>
      <c r="O2" s="207"/>
      <c r="P2" s="208"/>
      <c r="Q2" s="209"/>
      <c r="R2" s="210"/>
    </row>
    <row r="3" spans="1:18" ht="15.75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5"/>
      <c r="Q3" s="5"/>
      <c r="R3" s="5"/>
    </row>
    <row r="4" spans="1:18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5"/>
      <c r="Q4" s="5"/>
      <c r="R4" s="5"/>
    </row>
    <row r="5" spans="1:18" ht="15">
      <c r="A5" s="182"/>
      <c r="B5" s="183"/>
      <c r="C5" s="170" t="s">
        <v>0</v>
      </c>
      <c r="D5" s="171"/>
      <c r="E5" s="171"/>
      <c r="F5" s="172"/>
      <c r="G5" s="170" t="s">
        <v>1</v>
      </c>
      <c r="H5" s="171"/>
      <c r="I5" s="171"/>
      <c r="J5" s="171"/>
      <c r="K5" s="171"/>
      <c r="L5" s="172"/>
      <c r="M5" s="173" t="s">
        <v>2</v>
      </c>
      <c r="N5" s="174"/>
      <c r="O5" s="173" t="s">
        <v>3</v>
      </c>
      <c r="P5" s="174"/>
      <c r="Q5" s="173" t="s">
        <v>4</v>
      </c>
      <c r="R5" s="177"/>
    </row>
    <row r="6" spans="1:18" ht="15.75">
      <c r="A6" s="6"/>
      <c r="B6" s="7"/>
      <c r="C6" s="179" t="s">
        <v>5</v>
      </c>
      <c r="D6" s="180"/>
      <c r="E6" s="179" t="s">
        <v>6</v>
      </c>
      <c r="F6" s="180"/>
      <c r="G6" s="179" t="s">
        <v>5</v>
      </c>
      <c r="H6" s="180"/>
      <c r="I6" s="179" t="s">
        <v>7</v>
      </c>
      <c r="J6" s="180"/>
      <c r="K6" s="179" t="s">
        <v>6</v>
      </c>
      <c r="L6" s="180"/>
      <c r="M6" s="175"/>
      <c r="N6" s="176"/>
      <c r="O6" s="175"/>
      <c r="P6" s="176"/>
      <c r="Q6" s="175"/>
      <c r="R6" s="178"/>
    </row>
    <row r="7" spans="1:18" ht="30">
      <c r="A7" s="8" t="s">
        <v>8</v>
      </c>
      <c r="B7" s="9"/>
      <c r="C7" s="139" t="s">
        <v>100</v>
      </c>
      <c r="D7" s="140" t="s">
        <v>101</v>
      </c>
      <c r="E7" s="55" t="str">
        <f t="shared" ref="E7:L7" si="0">C7</f>
        <v>Q2
2014</v>
      </c>
      <c r="F7" s="140" t="str">
        <f t="shared" si="0"/>
        <v>Q2
2013</v>
      </c>
      <c r="G7" s="55" t="str">
        <f t="shared" si="0"/>
        <v>Q2
2014</v>
      </c>
      <c r="H7" s="140" t="str">
        <f>F7</f>
        <v>Q2
2013</v>
      </c>
      <c r="I7" s="55" t="str">
        <f t="shared" si="0"/>
        <v>Q2
2014</v>
      </c>
      <c r="J7" s="140" t="str">
        <f t="shared" si="0"/>
        <v>Q2
2013</v>
      </c>
      <c r="K7" s="55" t="str">
        <f t="shared" si="0"/>
        <v>Q2
2014</v>
      </c>
      <c r="L7" s="140" t="str">
        <f t="shared" si="0"/>
        <v>Q2
2013</v>
      </c>
      <c r="M7" s="55" t="str">
        <f>I7</f>
        <v>Q2
2014</v>
      </c>
      <c r="N7" s="140" t="str">
        <f>J7</f>
        <v>Q2
2013</v>
      </c>
      <c r="O7" s="55" t="str">
        <f>K7</f>
        <v>Q2
2014</v>
      </c>
      <c r="P7" s="140" t="str">
        <f>L7</f>
        <v>Q2
2013</v>
      </c>
      <c r="Q7" s="55" t="str">
        <f>C7</f>
        <v>Q2
2014</v>
      </c>
      <c r="R7" s="140" t="str">
        <f>D7</f>
        <v>Q2
2013</v>
      </c>
    </row>
    <row r="8" spans="1:18" ht="13.5" customHeight="1">
      <c r="A8" s="184"/>
      <c r="B8" s="185"/>
      <c r="C8" s="141"/>
      <c r="D8" s="141"/>
      <c r="E8" s="141"/>
      <c r="F8" s="141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r="9" spans="1:18" ht="13.5" customHeight="1">
      <c r="A9" s="10" t="s">
        <v>9</v>
      </c>
      <c r="B9" s="11"/>
      <c r="C9" s="144">
        <v>2467</v>
      </c>
      <c r="D9" s="145">
        <v>2994</v>
      </c>
      <c r="E9" s="144">
        <v>4097</v>
      </c>
      <c r="F9" s="145">
        <v>4135</v>
      </c>
      <c r="G9" s="144">
        <v>1393</v>
      </c>
      <c r="H9" s="145">
        <v>1301</v>
      </c>
      <c r="I9" s="144">
        <v>1421</v>
      </c>
      <c r="J9" s="145">
        <v>1436</v>
      </c>
      <c r="K9" s="144">
        <v>1239</v>
      </c>
      <c r="L9" s="145">
        <v>1240</v>
      </c>
      <c r="M9" s="144">
        <v>1239</v>
      </c>
      <c r="N9" s="145">
        <v>1703</v>
      </c>
      <c r="O9" s="144">
        <v>0</v>
      </c>
      <c r="P9" s="145">
        <v>0</v>
      </c>
      <c r="Q9" s="144">
        <f>C9+E9+G9+I9+K9+M9+O9</f>
        <v>11856</v>
      </c>
      <c r="R9" s="146">
        <f>D9+F9+H9+J9+L9+N9+P9</f>
        <v>12809</v>
      </c>
    </row>
    <row r="10" spans="1:18" ht="13.5" customHeight="1">
      <c r="A10" s="12" t="s">
        <v>10</v>
      </c>
      <c r="B10" s="12" t="s">
        <v>11</v>
      </c>
      <c r="C10" s="147"/>
      <c r="D10" s="148"/>
      <c r="E10" s="147"/>
      <c r="F10" s="148"/>
      <c r="G10" s="147"/>
      <c r="H10" s="148"/>
      <c r="I10" s="147"/>
      <c r="J10" s="148"/>
      <c r="K10" s="147"/>
      <c r="L10" s="148"/>
      <c r="M10" s="147"/>
      <c r="N10" s="148"/>
      <c r="O10" s="147"/>
      <c r="P10" s="148"/>
      <c r="Q10" s="147"/>
      <c r="R10" s="148"/>
    </row>
    <row r="11" spans="1:18" ht="13.5" customHeight="1">
      <c r="A11" s="13"/>
      <c r="B11" s="14" t="s">
        <v>12</v>
      </c>
      <c r="C11" s="149">
        <f>C13+C12</f>
        <v>2470</v>
      </c>
      <c r="D11" s="146">
        <f>D13+D12</f>
        <v>2998</v>
      </c>
      <c r="E11" s="149">
        <f t="shared" ref="E11:P11" si="1">E13+E12</f>
        <v>4142</v>
      </c>
      <c r="F11" s="146">
        <f t="shared" si="1"/>
        <v>4167</v>
      </c>
      <c r="G11" s="149">
        <f t="shared" si="1"/>
        <v>1382</v>
      </c>
      <c r="H11" s="146">
        <f t="shared" si="1"/>
        <v>1299</v>
      </c>
      <c r="I11" s="149">
        <f t="shared" si="1"/>
        <v>1432</v>
      </c>
      <c r="J11" s="146">
        <f t="shared" si="1"/>
        <v>1449</v>
      </c>
      <c r="K11" s="149">
        <f t="shared" si="1"/>
        <v>1350</v>
      </c>
      <c r="L11" s="146">
        <f t="shared" si="1"/>
        <v>1346</v>
      </c>
      <c r="M11" s="149">
        <f t="shared" si="1"/>
        <v>1280</v>
      </c>
      <c r="N11" s="146">
        <f t="shared" si="1"/>
        <v>1766</v>
      </c>
      <c r="O11" s="149">
        <f t="shared" si="1"/>
        <v>0</v>
      </c>
      <c r="P11" s="146">
        <f t="shared" si="1"/>
        <v>0</v>
      </c>
      <c r="Q11" s="149">
        <f t="shared" ref="Q11:R14" si="2">C11+E11+G11+I11+K11+M11+O11</f>
        <v>12056</v>
      </c>
      <c r="R11" s="146">
        <f t="shared" si="2"/>
        <v>13025</v>
      </c>
    </row>
    <row r="12" spans="1:18" ht="13.5" customHeight="1">
      <c r="A12" s="13"/>
      <c r="B12" s="14" t="s">
        <v>13</v>
      </c>
      <c r="C12" s="149">
        <v>100</v>
      </c>
      <c r="D12" s="146">
        <v>118</v>
      </c>
      <c r="E12" s="149">
        <v>145</v>
      </c>
      <c r="F12" s="146">
        <v>177</v>
      </c>
      <c r="G12" s="149">
        <v>17</v>
      </c>
      <c r="H12" s="146">
        <v>26</v>
      </c>
      <c r="I12" s="149">
        <v>3</v>
      </c>
      <c r="J12" s="146">
        <v>12</v>
      </c>
      <c r="K12" s="149">
        <v>49</v>
      </c>
      <c r="L12" s="146">
        <v>29</v>
      </c>
      <c r="M12" s="149">
        <v>37</v>
      </c>
      <c r="N12" s="146">
        <v>58</v>
      </c>
      <c r="O12" s="149">
        <v>0</v>
      </c>
      <c r="P12" s="146">
        <v>0</v>
      </c>
      <c r="Q12" s="149">
        <f t="shared" si="2"/>
        <v>351</v>
      </c>
      <c r="R12" s="146">
        <f t="shared" si="2"/>
        <v>420</v>
      </c>
    </row>
    <row r="13" spans="1:18" ht="13.5" customHeight="1">
      <c r="A13" s="13"/>
      <c r="B13" s="14" t="s">
        <v>14</v>
      </c>
      <c r="C13" s="150">
        <v>2370</v>
      </c>
      <c r="D13" s="151">
        <v>2880</v>
      </c>
      <c r="E13" s="150">
        <v>3997</v>
      </c>
      <c r="F13" s="151">
        <v>3990</v>
      </c>
      <c r="G13" s="150">
        <v>1365</v>
      </c>
      <c r="H13" s="151">
        <v>1273</v>
      </c>
      <c r="I13" s="150">
        <v>1429</v>
      </c>
      <c r="J13" s="151">
        <v>1437</v>
      </c>
      <c r="K13" s="150">
        <v>1301</v>
      </c>
      <c r="L13" s="151">
        <v>1317</v>
      </c>
      <c r="M13" s="150">
        <v>1243</v>
      </c>
      <c r="N13" s="151">
        <v>1708</v>
      </c>
      <c r="O13" s="150">
        <v>0</v>
      </c>
      <c r="P13" s="151">
        <v>0</v>
      </c>
      <c r="Q13" s="150">
        <f t="shared" si="2"/>
        <v>11705</v>
      </c>
      <c r="R13" s="151">
        <f t="shared" si="2"/>
        <v>12605</v>
      </c>
    </row>
    <row r="14" spans="1:18" ht="13.5" customHeight="1">
      <c r="A14" s="15" t="s">
        <v>15</v>
      </c>
      <c r="B14" s="16" t="s">
        <v>16</v>
      </c>
      <c r="C14" s="152">
        <v>178</v>
      </c>
      <c r="D14" s="153">
        <v>183</v>
      </c>
      <c r="E14" s="152">
        <v>298</v>
      </c>
      <c r="F14" s="153">
        <v>298</v>
      </c>
      <c r="G14" s="152">
        <v>984</v>
      </c>
      <c r="H14" s="153">
        <v>552</v>
      </c>
      <c r="I14" s="152">
        <v>360</v>
      </c>
      <c r="J14" s="153">
        <v>372</v>
      </c>
      <c r="K14" s="152">
        <v>52</v>
      </c>
      <c r="L14" s="153">
        <v>53</v>
      </c>
      <c r="M14" s="152">
        <v>10</v>
      </c>
      <c r="N14" s="153">
        <v>10</v>
      </c>
      <c r="O14" s="152">
        <v>0</v>
      </c>
      <c r="P14" s="153">
        <v>0</v>
      </c>
      <c r="Q14" s="152">
        <f t="shared" si="2"/>
        <v>1882</v>
      </c>
      <c r="R14" s="153">
        <f t="shared" si="2"/>
        <v>1468</v>
      </c>
    </row>
    <row r="15" spans="1:18" ht="13.5" customHeight="1">
      <c r="A15" s="13" t="s">
        <v>17</v>
      </c>
      <c r="B15" s="17" t="s">
        <v>18</v>
      </c>
      <c r="C15" s="149"/>
      <c r="D15" s="146"/>
      <c r="E15" s="149"/>
      <c r="F15" s="146"/>
      <c r="G15" s="149"/>
      <c r="H15" s="146"/>
      <c r="I15" s="149"/>
      <c r="J15" s="146"/>
      <c r="K15" s="149"/>
      <c r="L15" s="146"/>
      <c r="M15" s="149"/>
      <c r="N15" s="146"/>
      <c r="O15" s="149"/>
      <c r="P15" s="146"/>
      <c r="Q15" s="149"/>
      <c r="R15" s="146"/>
    </row>
    <row r="16" spans="1:18" ht="13.5" customHeight="1">
      <c r="A16" s="13"/>
      <c r="B16" s="14" t="s">
        <v>12</v>
      </c>
      <c r="C16" s="149">
        <f>C17+C18</f>
        <v>1934</v>
      </c>
      <c r="D16" s="146">
        <f t="shared" ref="D16:P16" si="3">D17+D18</f>
        <v>2017</v>
      </c>
      <c r="E16" s="149">
        <f t="shared" si="3"/>
        <v>2868</v>
      </c>
      <c r="F16" s="146">
        <f t="shared" si="3"/>
        <v>2834</v>
      </c>
      <c r="G16" s="149">
        <f t="shared" si="3"/>
        <v>2125</v>
      </c>
      <c r="H16" s="146">
        <f t="shared" si="3"/>
        <v>1597</v>
      </c>
      <c r="I16" s="149">
        <f t="shared" si="3"/>
        <v>1539</v>
      </c>
      <c r="J16" s="146">
        <f t="shared" si="3"/>
        <v>1560</v>
      </c>
      <c r="K16" s="149">
        <f t="shared" si="3"/>
        <v>830</v>
      </c>
      <c r="L16" s="146">
        <f t="shared" si="3"/>
        <v>878</v>
      </c>
      <c r="M16" s="149">
        <f t="shared" si="3"/>
        <v>1036</v>
      </c>
      <c r="N16" s="146">
        <f t="shared" si="3"/>
        <v>1410</v>
      </c>
      <c r="O16" s="149">
        <f t="shared" si="3"/>
        <v>0</v>
      </c>
      <c r="P16" s="146">
        <f t="shared" si="3"/>
        <v>0</v>
      </c>
      <c r="Q16" s="144">
        <f t="shared" ref="Q16:R18" si="4">C16+E16+G16+I16+K16+M16+O16</f>
        <v>10332</v>
      </c>
      <c r="R16" s="146">
        <f t="shared" si="4"/>
        <v>10296</v>
      </c>
    </row>
    <row r="17" spans="1:18" ht="13.5" customHeight="1">
      <c r="A17" s="13"/>
      <c r="B17" s="14" t="s">
        <v>19</v>
      </c>
      <c r="C17" s="144">
        <v>63</v>
      </c>
      <c r="D17" s="145">
        <v>60</v>
      </c>
      <c r="E17" s="144">
        <v>69</v>
      </c>
      <c r="F17" s="145">
        <v>73</v>
      </c>
      <c r="G17" s="144">
        <v>13</v>
      </c>
      <c r="H17" s="145">
        <v>19</v>
      </c>
      <c r="I17" s="144">
        <v>1</v>
      </c>
      <c r="J17" s="145">
        <v>5</v>
      </c>
      <c r="K17" s="144">
        <v>20</v>
      </c>
      <c r="L17" s="145">
        <v>42</v>
      </c>
      <c r="M17" s="144">
        <v>31</v>
      </c>
      <c r="N17" s="145">
        <v>32</v>
      </c>
      <c r="O17" s="144">
        <v>0</v>
      </c>
      <c r="P17" s="145">
        <v>0</v>
      </c>
      <c r="Q17" s="144">
        <f t="shared" si="4"/>
        <v>197</v>
      </c>
      <c r="R17" s="146">
        <f t="shared" si="4"/>
        <v>231</v>
      </c>
    </row>
    <row r="18" spans="1:18" ht="13.5" customHeight="1">
      <c r="A18" s="18"/>
      <c r="B18" s="19" t="s">
        <v>14</v>
      </c>
      <c r="C18" s="154">
        <v>1871</v>
      </c>
      <c r="D18" s="155">
        <v>1957</v>
      </c>
      <c r="E18" s="154">
        <v>2799</v>
      </c>
      <c r="F18" s="155">
        <v>2761</v>
      </c>
      <c r="G18" s="154">
        <v>2112</v>
      </c>
      <c r="H18" s="155">
        <v>1578</v>
      </c>
      <c r="I18" s="154">
        <v>1538</v>
      </c>
      <c r="J18" s="155">
        <v>1555</v>
      </c>
      <c r="K18" s="154">
        <v>810</v>
      </c>
      <c r="L18" s="155">
        <v>836</v>
      </c>
      <c r="M18" s="154">
        <v>1005</v>
      </c>
      <c r="N18" s="155">
        <v>1378</v>
      </c>
      <c r="O18" s="154">
        <v>0</v>
      </c>
      <c r="P18" s="155">
        <v>0</v>
      </c>
      <c r="Q18" s="154">
        <f t="shared" si="4"/>
        <v>10135</v>
      </c>
      <c r="R18" s="151">
        <f t="shared" si="4"/>
        <v>10065</v>
      </c>
    </row>
    <row r="19" spans="1:18" ht="13.5" customHeight="1">
      <c r="A19" s="14" t="s">
        <v>20</v>
      </c>
      <c r="B19" s="87" t="s">
        <v>21</v>
      </c>
      <c r="C19" s="144"/>
      <c r="D19" s="145"/>
      <c r="E19" s="144"/>
      <c r="F19" s="145"/>
      <c r="G19" s="144"/>
      <c r="H19" s="145"/>
      <c r="I19" s="144"/>
      <c r="J19" s="145"/>
      <c r="K19" s="144"/>
      <c r="L19" s="145"/>
      <c r="M19" s="144"/>
      <c r="N19" s="145"/>
      <c r="O19" s="144"/>
      <c r="P19" s="145"/>
      <c r="Q19" s="144"/>
      <c r="R19" s="146"/>
    </row>
    <row r="20" spans="1:18" ht="13.5" customHeight="1">
      <c r="A20" s="13"/>
      <c r="B20" s="157" t="s">
        <v>12</v>
      </c>
      <c r="C20" s="149">
        <f>C21+C22</f>
        <v>608</v>
      </c>
      <c r="D20" s="146">
        <f t="shared" ref="D20:P20" si="5">D21+D22</f>
        <v>1055</v>
      </c>
      <c r="E20" s="149">
        <f t="shared" si="5"/>
        <v>1275</v>
      </c>
      <c r="F20" s="146">
        <f t="shared" si="5"/>
        <v>1232</v>
      </c>
      <c r="G20" s="149">
        <f t="shared" si="5"/>
        <v>312</v>
      </c>
      <c r="H20" s="146">
        <f t="shared" si="5"/>
        <v>256</v>
      </c>
      <c r="I20" s="149">
        <f t="shared" si="5"/>
        <v>175</v>
      </c>
      <c r="J20" s="146">
        <f t="shared" si="5"/>
        <v>175</v>
      </c>
      <c r="K20" s="149">
        <f t="shared" si="5"/>
        <v>459</v>
      </c>
      <c r="L20" s="146">
        <f t="shared" si="5"/>
        <v>450</v>
      </c>
      <c r="M20" s="149">
        <f t="shared" si="5"/>
        <v>235</v>
      </c>
      <c r="N20" s="146">
        <f t="shared" si="5"/>
        <v>318</v>
      </c>
      <c r="O20" s="149">
        <f t="shared" si="5"/>
        <v>0</v>
      </c>
      <c r="P20" s="146">
        <f t="shared" si="5"/>
        <v>0</v>
      </c>
      <c r="Q20" s="144">
        <f t="shared" ref="Q20:R22" si="6">C20+E20+G20+I20+K20+M20+O20</f>
        <v>3064</v>
      </c>
      <c r="R20" s="146">
        <f t="shared" si="6"/>
        <v>3486</v>
      </c>
    </row>
    <row r="21" spans="1:18" ht="13.5" customHeight="1">
      <c r="A21" s="13"/>
      <c r="B21" s="157" t="s">
        <v>19</v>
      </c>
      <c r="C21" s="158">
        <v>34</v>
      </c>
      <c r="D21" s="159">
        <v>45</v>
      </c>
      <c r="E21" s="158">
        <v>17</v>
      </c>
      <c r="F21" s="159">
        <v>26</v>
      </c>
      <c r="G21" s="158">
        <v>2</v>
      </c>
      <c r="H21" s="159">
        <v>7</v>
      </c>
      <c r="I21" s="158">
        <v>2</v>
      </c>
      <c r="J21" s="159">
        <v>5</v>
      </c>
      <c r="K21" s="158">
        <v>10</v>
      </c>
      <c r="L21" s="159">
        <v>5</v>
      </c>
      <c r="M21" s="158">
        <v>11</v>
      </c>
      <c r="N21" s="159">
        <v>10</v>
      </c>
      <c r="O21" s="158">
        <v>0</v>
      </c>
      <c r="P21" s="159">
        <v>0</v>
      </c>
      <c r="Q21" s="158">
        <f t="shared" si="6"/>
        <v>76</v>
      </c>
      <c r="R21" s="160">
        <f t="shared" si="6"/>
        <v>98</v>
      </c>
    </row>
    <row r="22" spans="1:18" ht="13.5" customHeight="1">
      <c r="A22" s="13"/>
      <c r="B22" s="14" t="s">
        <v>14</v>
      </c>
      <c r="C22" s="144">
        <v>574</v>
      </c>
      <c r="D22" s="145">
        <v>1010</v>
      </c>
      <c r="E22" s="144">
        <v>1258</v>
      </c>
      <c r="F22" s="145">
        <v>1206</v>
      </c>
      <c r="G22" s="144">
        <v>310</v>
      </c>
      <c r="H22" s="145">
        <v>249</v>
      </c>
      <c r="I22" s="144">
        <v>173</v>
      </c>
      <c r="J22" s="145">
        <v>170</v>
      </c>
      <c r="K22" s="144">
        <v>449</v>
      </c>
      <c r="L22" s="145">
        <v>445</v>
      </c>
      <c r="M22" s="144">
        <v>224</v>
      </c>
      <c r="N22" s="145">
        <v>308</v>
      </c>
      <c r="O22" s="144">
        <v>0</v>
      </c>
      <c r="P22" s="145">
        <v>0</v>
      </c>
      <c r="Q22" s="144">
        <f t="shared" si="6"/>
        <v>2988</v>
      </c>
      <c r="R22" s="146">
        <f t="shared" si="6"/>
        <v>3388</v>
      </c>
    </row>
    <row r="23" spans="1:18" ht="13.5" customHeight="1">
      <c r="A23" s="20" t="s">
        <v>23</v>
      </c>
      <c r="B23" s="21" t="s">
        <v>24</v>
      </c>
      <c r="C23" s="161">
        <f>C13+C14-C18-C22</f>
        <v>103</v>
      </c>
      <c r="D23" s="162">
        <f t="shared" ref="D23:P23" si="7">D13+D14-D18-D22</f>
        <v>96</v>
      </c>
      <c r="E23" s="161">
        <f t="shared" si="7"/>
        <v>238</v>
      </c>
      <c r="F23" s="162">
        <f t="shared" si="7"/>
        <v>321</v>
      </c>
      <c r="G23" s="161">
        <f t="shared" si="7"/>
        <v>-73</v>
      </c>
      <c r="H23" s="162">
        <f t="shared" si="7"/>
        <v>-2</v>
      </c>
      <c r="I23" s="161">
        <f t="shared" si="7"/>
        <v>78</v>
      </c>
      <c r="J23" s="162">
        <f t="shared" si="7"/>
        <v>84</v>
      </c>
      <c r="K23" s="161">
        <f t="shared" si="7"/>
        <v>94</v>
      </c>
      <c r="L23" s="162">
        <f t="shared" si="7"/>
        <v>89</v>
      </c>
      <c r="M23" s="161">
        <f t="shared" si="7"/>
        <v>24</v>
      </c>
      <c r="N23" s="162">
        <f t="shared" si="7"/>
        <v>32</v>
      </c>
      <c r="O23" s="161">
        <f t="shared" si="7"/>
        <v>0</v>
      </c>
      <c r="P23" s="162">
        <f t="shared" si="7"/>
        <v>0</v>
      </c>
      <c r="Q23" s="161">
        <f t="shared" ref="Q23:R23" si="8">C23+E23+G23+I23+K23+M23+O23</f>
        <v>464</v>
      </c>
      <c r="R23" s="153">
        <f t="shared" si="8"/>
        <v>620</v>
      </c>
    </row>
    <row r="24" spans="1:18" ht="13.5" customHeight="1">
      <c r="A24" s="14" t="s">
        <v>25</v>
      </c>
      <c r="B24" s="17" t="s">
        <v>26</v>
      </c>
      <c r="C24" s="144"/>
      <c r="D24" s="145"/>
      <c r="E24" s="144"/>
      <c r="F24" s="145"/>
      <c r="G24" s="144"/>
      <c r="H24" s="145"/>
      <c r="I24" s="144"/>
      <c r="J24" s="145"/>
      <c r="K24" s="144"/>
      <c r="L24" s="145"/>
      <c r="M24" s="144"/>
      <c r="N24" s="145"/>
      <c r="O24" s="144"/>
      <c r="P24" s="145"/>
      <c r="Q24" s="144"/>
      <c r="R24" s="146"/>
    </row>
    <row r="25" spans="1:18" ht="13.5" customHeight="1">
      <c r="A25" s="13"/>
      <c r="B25" s="14" t="s">
        <v>27</v>
      </c>
      <c r="C25" s="144">
        <v>497</v>
      </c>
      <c r="D25" s="145">
        <v>482</v>
      </c>
      <c r="E25" s="144">
        <v>1299</v>
      </c>
      <c r="F25" s="145">
        <v>1315</v>
      </c>
      <c r="G25" s="144">
        <v>1256</v>
      </c>
      <c r="H25" s="145">
        <v>917</v>
      </c>
      <c r="I25" s="144">
        <v>506</v>
      </c>
      <c r="J25" s="145">
        <v>508</v>
      </c>
      <c r="K25" s="144">
        <v>145</v>
      </c>
      <c r="L25" s="145">
        <v>161</v>
      </c>
      <c r="M25" s="144">
        <v>25</v>
      </c>
      <c r="N25" s="145">
        <v>35</v>
      </c>
      <c r="O25" s="144">
        <v>8</v>
      </c>
      <c r="P25" s="145">
        <v>5</v>
      </c>
      <c r="Q25" s="144">
        <f t="shared" ref="Q25:R27" si="9">C25+E25+G25+I25+K25+M25+O25</f>
        <v>3736</v>
      </c>
      <c r="R25" s="146">
        <f t="shared" si="9"/>
        <v>3423</v>
      </c>
    </row>
    <row r="26" spans="1:18" ht="13.5" customHeight="1">
      <c r="A26" s="13"/>
      <c r="B26" s="14" t="s">
        <v>28</v>
      </c>
      <c r="C26" s="144">
        <v>238</v>
      </c>
      <c r="D26" s="145">
        <v>304</v>
      </c>
      <c r="E26" s="144">
        <v>585</v>
      </c>
      <c r="F26" s="145">
        <v>988</v>
      </c>
      <c r="G26" s="144">
        <v>160</v>
      </c>
      <c r="H26" s="145">
        <v>380</v>
      </c>
      <c r="I26" s="144">
        <v>129</v>
      </c>
      <c r="J26" s="145">
        <v>141</v>
      </c>
      <c r="K26" s="144">
        <v>54</v>
      </c>
      <c r="L26" s="145">
        <v>52</v>
      </c>
      <c r="M26" s="144">
        <v>2</v>
      </c>
      <c r="N26" s="145">
        <v>2</v>
      </c>
      <c r="O26" s="144">
        <v>1</v>
      </c>
      <c r="P26" s="145">
        <v>0</v>
      </c>
      <c r="Q26" s="144">
        <f t="shared" si="9"/>
        <v>1169</v>
      </c>
      <c r="R26" s="146">
        <f t="shared" si="9"/>
        <v>1867</v>
      </c>
    </row>
    <row r="27" spans="1:18" ht="13.5" customHeight="1">
      <c r="A27" s="13"/>
      <c r="B27" s="14" t="s">
        <v>29</v>
      </c>
      <c r="C27" s="144">
        <f>C25-C26</f>
        <v>259</v>
      </c>
      <c r="D27" s="145">
        <f t="shared" ref="D27:P27" si="10">D25-D26</f>
        <v>178</v>
      </c>
      <c r="E27" s="144">
        <f t="shared" si="10"/>
        <v>714</v>
      </c>
      <c r="F27" s="145">
        <f t="shared" si="10"/>
        <v>327</v>
      </c>
      <c r="G27" s="144">
        <f t="shared" si="10"/>
        <v>1096</v>
      </c>
      <c r="H27" s="145">
        <f t="shared" si="10"/>
        <v>537</v>
      </c>
      <c r="I27" s="144">
        <f t="shared" si="10"/>
        <v>377</v>
      </c>
      <c r="J27" s="145">
        <f t="shared" si="10"/>
        <v>367</v>
      </c>
      <c r="K27" s="144">
        <f t="shared" si="10"/>
        <v>91</v>
      </c>
      <c r="L27" s="145">
        <f t="shared" si="10"/>
        <v>109</v>
      </c>
      <c r="M27" s="144">
        <f t="shared" si="10"/>
        <v>23</v>
      </c>
      <c r="N27" s="145">
        <f t="shared" si="10"/>
        <v>33</v>
      </c>
      <c r="O27" s="144">
        <f t="shared" si="10"/>
        <v>7</v>
      </c>
      <c r="P27" s="145">
        <f t="shared" si="10"/>
        <v>5</v>
      </c>
      <c r="Q27" s="144">
        <f t="shared" si="9"/>
        <v>2567</v>
      </c>
      <c r="R27" s="146">
        <f t="shared" si="9"/>
        <v>1556</v>
      </c>
    </row>
    <row r="28" spans="1:18" ht="14.25" customHeight="1">
      <c r="A28" s="14" t="s">
        <v>30</v>
      </c>
      <c r="B28" s="17" t="s">
        <v>31</v>
      </c>
      <c r="C28" s="144">
        <v>28</v>
      </c>
      <c r="D28" s="145">
        <v>20</v>
      </c>
      <c r="E28" s="144">
        <v>58</v>
      </c>
      <c r="F28" s="145">
        <v>51</v>
      </c>
      <c r="G28" s="144">
        <v>21</v>
      </c>
      <c r="H28" s="145">
        <v>46</v>
      </c>
      <c r="I28" s="144">
        <v>3</v>
      </c>
      <c r="J28" s="145">
        <v>8</v>
      </c>
      <c r="K28" s="144">
        <v>43</v>
      </c>
      <c r="L28" s="145">
        <v>44</v>
      </c>
      <c r="M28" s="144">
        <v>14</v>
      </c>
      <c r="N28" s="145">
        <v>16</v>
      </c>
      <c r="O28" s="144">
        <v>15</v>
      </c>
      <c r="P28" s="145">
        <v>13</v>
      </c>
      <c r="Q28" s="144">
        <f t="shared" ref="Q28:R28" si="11">C28+E28+G28+I28+K28+M28+O28</f>
        <v>182</v>
      </c>
      <c r="R28" s="146">
        <f t="shared" si="11"/>
        <v>198</v>
      </c>
    </row>
    <row r="29" spans="1:18" ht="14.25" customHeight="1">
      <c r="A29" s="14" t="s">
        <v>32</v>
      </c>
      <c r="B29" s="17" t="s">
        <v>33</v>
      </c>
      <c r="C29" s="158">
        <v>16</v>
      </c>
      <c r="D29" s="159">
        <v>16</v>
      </c>
      <c r="E29" s="158">
        <v>62</v>
      </c>
      <c r="F29" s="159">
        <v>73</v>
      </c>
      <c r="G29" s="158">
        <v>10</v>
      </c>
      <c r="H29" s="159">
        <v>21</v>
      </c>
      <c r="I29" s="158">
        <v>14</v>
      </c>
      <c r="J29" s="159">
        <v>9</v>
      </c>
      <c r="K29" s="158">
        <v>65</v>
      </c>
      <c r="L29" s="159">
        <v>52</v>
      </c>
      <c r="M29" s="158">
        <v>16</v>
      </c>
      <c r="N29" s="159">
        <v>19</v>
      </c>
      <c r="O29" s="158">
        <v>3</v>
      </c>
      <c r="P29" s="159">
        <v>10</v>
      </c>
      <c r="Q29" s="158">
        <f t="shared" ref="Q29:R29" si="12">C29+E29+G29+I29+K29+M29+O29</f>
        <v>186</v>
      </c>
      <c r="R29" s="160">
        <f t="shared" si="12"/>
        <v>200</v>
      </c>
    </row>
    <row r="30" spans="1:18" ht="14.25" customHeight="1">
      <c r="A30" s="14" t="s">
        <v>34</v>
      </c>
      <c r="B30" s="17" t="s">
        <v>35</v>
      </c>
      <c r="C30" s="158">
        <f>-C14</f>
        <v>-178</v>
      </c>
      <c r="D30" s="159">
        <f t="shared" ref="D30:P30" si="13">-D14</f>
        <v>-183</v>
      </c>
      <c r="E30" s="158">
        <f t="shared" si="13"/>
        <v>-298</v>
      </c>
      <c r="F30" s="159">
        <f t="shared" si="13"/>
        <v>-298</v>
      </c>
      <c r="G30" s="158">
        <f t="shared" si="13"/>
        <v>-984</v>
      </c>
      <c r="H30" s="159">
        <f t="shared" si="13"/>
        <v>-552</v>
      </c>
      <c r="I30" s="158">
        <f t="shared" si="13"/>
        <v>-360</v>
      </c>
      <c r="J30" s="159">
        <f t="shared" si="13"/>
        <v>-372</v>
      </c>
      <c r="K30" s="158">
        <f t="shared" si="13"/>
        <v>-52</v>
      </c>
      <c r="L30" s="159">
        <f t="shared" si="13"/>
        <v>-53</v>
      </c>
      <c r="M30" s="158">
        <f t="shared" si="13"/>
        <v>-10</v>
      </c>
      <c r="N30" s="159">
        <f t="shared" si="13"/>
        <v>-10</v>
      </c>
      <c r="O30" s="158">
        <f t="shared" si="13"/>
        <v>0</v>
      </c>
      <c r="P30" s="159">
        <f t="shared" si="13"/>
        <v>0</v>
      </c>
      <c r="Q30" s="158">
        <f t="shared" ref="Q30:R33" si="14">C30+E30+G30+I30+K30+M30+O30</f>
        <v>-1882</v>
      </c>
      <c r="R30" s="160">
        <f t="shared" si="14"/>
        <v>-1468</v>
      </c>
    </row>
    <row r="31" spans="1:18" ht="13.5" customHeight="1">
      <c r="A31" s="20" t="s">
        <v>36</v>
      </c>
      <c r="B31" s="21" t="s">
        <v>37</v>
      </c>
      <c r="C31" s="161">
        <f>C27+C28-C29+C30</f>
        <v>93</v>
      </c>
      <c r="D31" s="162">
        <f>D27+D28-D29+D30</f>
        <v>-1</v>
      </c>
      <c r="E31" s="161">
        <f>E27+E28-E29+E30</f>
        <v>412</v>
      </c>
      <c r="F31" s="162">
        <f>F27+F28-F29+F30</f>
        <v>7</v>
      </c>
      <c r="G31" s="161">
        <f>G27+G28-G29+G30</f>
        <v>123</v>
      </c>
      <c r="H31" s="162">
        <f>H27+H28-H29+H30</f>
        <v>10</v>
      </c>
      <c r="I31" s="161">
        <f>I27+I28-I29+I30</f>
        <v>6</v>
      </c>
      <c r="J31" s="162">
        <f>J27+J28-J29+J30</f>
        <v>-6</v>
      </c>
      <c r="K31" s="161">
        <f>K27+K28-K29+K30</f>
        <v>17</v>
      </c>
      <c r="L31" s="162">
        <f>L27+L28-L29+L30</f>
        <v>48</v>
      </c>
      <c r="M31" s="161">
        <f>M27+M28-M29+M30</f>
        <v>11</v>
      </c>
      <c r="N31" s="162">
        <f>N27+N28-N29+N30</f>
        <v>20</v>
      </c>
      <c r="O31" s="161">
        <f>O27+O28-O29+O30</f>
        <v>19</v>
      </c>
      <c r="P31" s="162">
        <f>P27+P28-P29+P30</f>
        <v>8</v>
      </c>
      <c r="Q31" s="161">
        <f t="shared" si="14"/>
        <v>681</v>
      </c>
      <c r="R31" s="153">
        <f t="shared" si="14"/>
        <v>86</v>
      </c>
    </row>
    <row r="32" spans="1:18" ht="13.5" customHeight="1">
      <c r="A32" s="20" t="s">
        <v>38</v>
      </c>
      <c r="B32" s="22" t="s">
        <v>39</v>
      </c>
      <c r="C32" s="163">
        <f>C23+C31</f>
        <v>196</v>
      </c>
      <c r="D32" s="164">
        <f>D23+D31</f>
        <v>95</v>
      </c>
      <c r="E32" s="163">
        <f>E23+E31</f>
        <v>650</v>
      </c>
      <c r="F32" s="164">
        <f>F23+F31</f>
        <v>328</v>
      </c>
      <c r="G32" s="163">
        <f>G23+G31</f>
        <v>50</v>
      </c>
      <c r="H32" s="164">
        <f>H23+H31</f>
        <v>8</v>
      </c>
      <c r="I32" s="163">
        <f>I23+I31</f>
        <v>84</v>
      </c>
      <c r="J32" s="164">
        <f>J23+J31</f>
        <v>78</v>
      </c>
      <c r="K32" s="163">
        <f>K23+K31</f>
        <v>111</v>
      </c>
      <c r="L32" s="164">
        <f>L23+L31</f>
        <v>137</v>
      </c>
      <c r="M32" s="163">
        <f>M23+M31</f>
        <v>35</v>
      </c>
      <c r="N32" s="164">
        <f>N23+N31</f>
        <v>52</v>
      </c>
      <c r="O32" s="163">
        <f>O23+O31</f>
        <v>19</v>
      </c>
      <c r="P32" s="164">
        <f>P23+P31</f>
        <v>8</v>
      </c>
      <c r="Q32" s="163">
        <f t="shared" si="14"/>
        <v>1145</v>
      </c>
      <c r="R32" s="132">
        <f t="shared" si="14"/>
        <v>706</v>
      </c>
    </row>
    <row r="33" spans="1:18" ht="13.5" customHeight="1">
      <c r="A33" s="211" t="s">
        <v>40</v>
      </c>
      <c r="B33" s="23" t="s">
        <v>41</v>
      </c>
      <c r="C33" s="161">
        <v>-52</v>
      </c>
      <c r="D33" s="162">
        <v>-27</v>
      </c>
      <c r="E33" s="161">
        <v>-150</v>
      </c>
      <c r="F33" s="162">
        <v>-143</v>
      </c>
      <c r="G33" s="161">
        <v>0</v>
      </c>
      <c r="H33" s="162">
        <v>24</v>
      </c>
      <c r="I33" s="161">
        <v>-15</v>
      </c>
      <c r="J33" s="162">
        <v>-17</v>
      </c>
      <c r="K33" s="161">
        <v>-61</v>
      </c>
      <c r="L33" s="162">
        <v>-48</v>
      </c>
      <c r="M33" s="161">
        <v>-3</v>
      </c>
      <c r="N33" s="162">
        <v>-3</v>
      </c>
      <c r="O33" s="161">
        <v>-2</v>
      </c>
      <c r="P33" s="162">
        <v>-2</v>
      </c>
      <c r="Q33" s="161">
        <f t="shared" si="14"/>
        <v>-283</v>
      </c>
      <c r="R33" s="153">
        <f t="shared" si="14"/>
        <v>-216</v>
      </c>
    </row>
    <row r="34" spans="1:18" ht="13.5" customHeight="1">
      <c r="A34" s="14" t="s">
        <v>42</v>
      </c>
      <c r="B34" s="24" t="s">
        <v>43</v>
      </c>
      <c r="C34" s="154">
        <v>12</v>
      </c>
      <c r="D34" s="162">
        <v>7</v>
      </c>
      <c r="E34" s="161">
        <v>-2</v>
      </c>
      <c r="F34" s="162">
        <v>-121</v>
      </c>
      <c r="G34" s="154">
        <v>12</v>
      </c>
      <c r="H34" s="155">
        <v>-9</v>
      </c>
      <c r="I34" s="154">
        <v>23</v>
      </c>
      <c r="J34" s="155">
        <v>23</v>
      </c>
      <c r="K34" s="154">
        <v>30</v>
      </c>
      <c r="L34" s="155">
        <v>19</v>
      </c>
      <c r="M34" s="154">
        <v>10</v>
      </c>
      <c r="N34" s="155">
        <v>18</v>
      </c>
      <c r="O34" s="154">
        <v>8</v>
      </c>
      <c r="P34" s="155">
        <v>11</v>
      </c>
      <c r="Q34" s="154">
        <f>C34+E34+G34+I34+K34+M34+O34</f>
        <v>93</v>
      </c>
      <c r="R34" s="151">
        <f>D34+F34+H34+J34+L34+N34+P34</f>
        <v>-52</v>
      </c>
    </row>
    <row r="35" spans="1:18" ht="13.5" customHeight="1">
      <c r="A35" s="25" t="s">
        <v>44</v>
      </c>
      <c r="B35" s="54" t="s">
        <v>45</v>
      </c>
      <c r="C35" s="144">
        <f>C32+C33-C34</f>
        <v>132</v>
      </c>
      <c r="D35" s="145">
        <f t="shared" ref="D35:P35" si="15">D32+D33-D34</f>
        <v>61</v>
      </c>
      <c r="E35" s="144">
        <f t="shared" si="15"/>
        <v>502</v>
      </c>
      <c r="F35" s="145">
        <f t="shared" si="15"/>
        <v>306</v>
      </c>
      <c r="G35" s="144">
        <f t="shared" si="15"/>
        <v>38</v>
      </c>
      <c r="H35" s="145">
        <f t="shared" si="15"/>
        <v>41</v>
      </c>
      <c r="I35" s="144">
        <f t="shared" si="15"/>
        <v>46</v>
      </c>
      <c r="J35" s="145">
        <f t="shared" si="15"/>
        <v>38</v>
      </c>
      <c r="K35" s="144">
        <f t="shared" si="15"/>
        <v>20</v>
      </c>
      <c r="L35" s="145">
        <f t="shared" si="15"/>
        <v>70</v>
      </c>
      <c r="M35" s="144">
        <f t="shared" si="15"/>
        <v>22</v>
      </c>
      <c r="N35" s="145">
        <f t="shared" si="15"/>
        <v>31</v>
      </c>
      <c r="O35" s="144">
        <f t="shared" si="15"/>
        <v>9</v>
      </c>
      <c r="P35" s="145">
        <f t="shared" si="15"/>
        <v>-5</v>
      </c>
      <c r="Q35" s="144">
        <f>C35+E35+G35+I35+K35+M35+O35</f>
        <v>769</v>
      </c>
      <c r="R35" s="146">
        <f>D35+F35+H35+J35+L35+N35+P35</f>
        <v>542</v>
      </c>
    </row>
    <row r="36" spans="1:18" ht="13.5" customHeight="1">
      <c r="A36" s="26"/>
      <c r="B36" s="10" t="s">
        <v>22</v>
      </c>
      <c r="C36" s="144"/>
      <c r="D36" s="145"/>
      <c r="E36" s="144"/>
      <c r="F36" s="145"/>
      <c r="G36" s="144"/>
      <c r="H36" s="145"/>
      <c r="I36" s="144"/>
      <c r="J36" s="145"/>
      <c r="K36" s="144"/>
      <c r="L36" s="145"/>
      <c r="M36" s="144"/>
      <c r="N36" s="145"/>
      <c r="O36" s="144"/>
      <c r="P36" s="145"/>
      <c r="Q36" s="144"/>
      <c r="R36" s="146"/>
    </row>
    <row r="37" spans="1:18" ht="13.5" customHeight="1">
      <c r="A37" s="5"/>
      <c r="B37" s="27" t="s">
        <v>46</v>
      </c>
      <c r="C37" s="144">
        <f>C35-C38</f>
        <v>132</v>
      </c>
      <c r="D37" s="145">
        <f t="shared" ref="D37:P37" si="16">D35-D38</f>
        <v>61</v>
      </c>
      <c r="E37" s="144">
        <f t="shared" si="16"/>
        <v>502</v>
      </c>
      <c r="F37" s="145">
        <f t="shared" si="16"/>
        <v>306</v>
      </c>
      <c r="G37" s="144">
        <f t="shared" si="16"/>
        <v>38</v>
      </c>
      <c r="H37" s="145">
        <f t="shared" si="16"/>
        <v>41</v>
      </c>
      <c r="I37" s="144">
        <f t="shared" si="16"/>
        <v>46</v>
      </c>
      <c r="J37" s="145">
        <f t="shared" si="16"/>
        <v>38</v>
      </c>
      <c r="K37" s="144">
        <f t="shared" si="16"/>
        <v>17</v>
      </c>
      <c r="L37" s="145">
        <f t="shared" si="16"/>
        <v>56</v>
      </c>
      <c r="M37" s="144">
        <f t="shared" si="16"/>
        <v>21</v>
      </c>
      <c r="N37" s="145">
        <f t="shared" si="16"/>
        <v>31</v>
      </c>
      <c r="O37" s="144">
        <f t="shared" si="16"/>
        <v>9</v>
      </c>
      <c r="P37" s="145">
        <f t="shared" si="16"/>
        <v>-5</v>
      </c>
      <c r="Q37" s="144">
        <f t="shared" ref="Q37:R38" si="17">C37+E37+G37+I37+K37+M37+O37</f>
        <v>765</v>
      </c>
      <c r="R37" s="146">
        <f t="shared" si="17"/>
        <v>528</v>
      </c>
    </row>
    <row r="38" spans="1:18" ht="13.5" customHeight="1" thickBot="1">
      <c r="A38" s="28"/>
      <c r="B38" s="29" t="s">
        <v>47</v>
      </c>
      <c r="C38" s="165">
        <v>0</v>
      </c>
      <c r="D38" s="166">
        <v>0</v>
      </c>
      <c r="E38" s="165">
        <v>0</v>
      </c>
      <c r="F38" s="166">
        <v>0</v>
      </c>
      <c r="G38" s="165">
        <v>0</v>
      </c>
      <c r="H38" s="166">
        <v>0</v>
      </c>
      <c r="I38" s="165">
        <v>0</v>
      </c>
      <c r="J38" s="166">
        <v>0</v>
      </c>
      <c r="K38" s="165">
        <v>3</v>
      </c>
      <c r="L38" s="166">
        <v>14</v>
      </c>
      <c r="M38" s="165">
        <v>1</v>
      </c>
      <c r="N38" s="166">
        <v>0</v>
      </c>
      <c r="O38" s="165">
        <v>0</v>
      </c>
      <c r="P38" s="166">
        <v>0</v>
      </c>
      <c r="Q38" s="165">
        <f t="shared" si="17"/>
        <v>4</v>
      </c>
      <c r="R38" s="167">
        <f t="shared" si="17"/>
        <v>14</v>
      </c>
    </row>
    <row r="39" spans="1:18" ht="13.5" customHeight="1" thickTop="1"/>
  </sheetData>
  <mergeCells count="13">
    <mergeCell ref="A8:B8"/>
    <mergeCell ref="A2:I2"/>
    <mergeCell ref="Q5:R6"/>
    <mergeCell ref="C6:D6"/>
    <mergeCell ref="E6:F6"/>
    <mergeCell ref="G6:H6"/>
    <mergeCell ref="I6:J6"/>
    <mergeCell ref="K6:L6"/>
    <mergeCell ref="A5:B5"/>
    <mergeCell ref="C5:F5"/>
    <mergeCell ref="G5:L5"/>
    <mergeCell ref="M5:N6"/>
    <mergeCell ref="O5:P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T52"/>
  <sheetViews>
    <sheetView zoomScale="70" zoomScaleNormal="70" workbookViewId="0">
      <selection activeCell="G26" sqref="G26"/>
    </sheetView>
  </sheetViews>
  <sheetFormatPr baseColWidth="10" defaultRowHeight="12.75"/>
  <cols>
    <col min="1" max="3" width="6.7109375" customWidth="1"/>
    <col min="4" max="4" width="45.140625" customWidth="1"/>
  </cols>
  <sheetData>
    <row r="2" spans="1:20" ht="33.75">
      <c r="A2" s="56" t="s">
        <v>94</v>
      </c>
      <c r="B2" s="57"/>
      <c r="C2" s="57"/>
      <c r="D2" s="58"/>
      <c r="E2" s="58"/>
      <c r="F2" s="58"/>
      <c r="G2" s="59"/>
      <c r="H2" s="51"/>
      <c r="I2" s="51"/>
      <c r="J2" s="51"/>
      <c r="K2" s="30"/>
      <c r="L2" s="30"/>
      <c r="M2" s="31"/>
      <c r="N2" s="31"/>
      <c r="O2" s="31"/>
      <c r="P2" s="31"/>
      <c r="Q2" s="1"/>
      <c r="R2" s="1"/>
      <c r="S2" s="1"/>
      <c r="T2" s="32"/>
    </row>
    <row r="3" spans="1:20" ht="15">
      <c r="A3" s="33"/>
      <c r="B3" s="33"/>
      <c r="C3" s="33"/>
      <c r="D3" s="33"/>
      <c r="E3" s="4"/>
      <c r="F3" s="4"/>
      <c r="G3" s="4"/>
      <c r="H3" s="4"/>
      <c r="I3" s="34"/>
      <c r="J3" s="34"/>
      <c r="K3" s="34"/>
      <c r="L3" s="34"/>
      <c r="M3" s="35"/>
      <c r="N3" s="35"/>
      <c r="O3" s="35"/>
      <c r="P3" s="35"/>
      <c r="Q3" s="4"/>
      <c r="R3" s="4"/>
      <c r="S3" s="35"/>
      <c r="T3" s="35"/>
    </row>
    <row r="4" spans="1:20" ht="15">
      <c r="A4" s="60" t="s">
        <v>48</v>
      </c>
      <c r="B4" s="60"/>
      <c r="C4" s="60"/>
      <c r="D4" s="61"/>
      <c r="E4" s="197" t="s">
        <v>0</v>
      </c>
      <c r="F4" s="198"/>
      <c r="G4" s="198"/>
      <c r="H4" s="199"/>
      <c r="I4" s="197" t="s">
        <v>1</v>
      </c>
      <c r="J4" s="198"/>
      <c r="K4" s="198"/>
      <c r="L4" s="198"/>
      <c r="M4" s="198"/>
      <c r="N4" s="199"/>
      <c r="O4" s="186" t="s">
        <v>49</v>
      </c>
      <c r="P4" s="187"/>
      <c r="Q4" s="186" t="s">
        <v>50</v>
      </c>
      <c r="R4" s="187"/>
      <c r="S4" s="186" t="s">
        <v>4</v>
      </c>
      <c r="T4" s="188"/>
    </row>
    <row r="5" spans="1:20" ht="15">
      <c r="A5" s="62"/>
      <c r="B5" s="62"/>
      <c r="C5" s="63"/>
      <c r="D5" s="64"/>
      <c r="E5" s="189" t="s">
        <v>5</v>
      </c>
      <c r="F5" s="190"/>
      <c r="G5" s="189" t="s">
        <v>51</v>
      </c>
      <c r="H5" s="190"/>
      <c r="I5" s="189" t="s">
        <v>52</v>
      </c>
      <c r="J5" s="190"/>
      <c r="K5" s="189" t="s">
        <v>7</v>
      </c>
      <c r="L5" s="190"/>
      <c r="M5" s="189" t="s">
        <v>51</v>
      </c>
      <c r="N5" s="190"/>
      <c r="O5" s="65"/>
      <c r="P5" s="66"/>
      <c r="Q5" s="65"/>
      <c r="R5" s="66"/>
      <c r="S5" s="67"/>
      <c r="T5" s="68"/>
    </row>
    <row r="6" spans="1:20" ht="30">
      <c r="A6" s="69"/>
      <c r="B6" s="69"/>
      <c r="C6" s="69"/>
      <c r="D6" s="9"/>
      <c r="E6" s="70" t="s">
        <v>95</v>
      </c>
      <c r="F6" s="71" t="s">
        <v>96</v>
      </c>
      <c r="G6" s="70" t="str">
        <f>E6</f>
        <v>30.06.2014
€m</v>
      </c>
      <c r="H6" s="71" t="str">
        <f>F6</f>
        <v>31.12.2013
€m</v>
      </c>
      <c r="I6" s="70" t="str">
        <f>E6</f>
        <v>30.06.2014
€m</v>
      </c>
      <c r="J6" s="71" t="str">
        <f>H6</f>
        <v>31.12.2013
€m</v>
      </c>
      <c r="K6" s="72" t="str">
        <f>I6</f>
        <v>30.06.2014
€m</v>
      </c>
      <c r="L6" s="71" t="str">
        <f>H6</f>
        <v>31.12.2013
€m</v>
      </c>
      <c r="M6" s="70" t="str">
        <f>I6</f>
        <v>30.06.2014
€m</v>
      </c>
      <c r="N6" s="71" t="str">
        <f>H6</f>
        <v>31.12.2013
€m</v>
      </c>
      <c r="O6" s="70" t="str">
        <f>G6</f>
        <v>30.06.2014
€m</v>
      </c>
      <c r="P6" s="73" t="str">
        <f>H6</f>
        <v>31.12.2013
€m</v>
      </c>
      <c r="Q6" s="70" t="str">
        <f>I6</f>
        <v>30.06.2014
€m</v>
      </c>
      <c r="R6" s="73" t="str">
        <f>H6</f>
        <v>31.12.2013
€m</v>
      </c>
      <c r="S6" s="70" t="str">
        <f>E6</f>
        <v>30.06.2014
€m</v>
      </c>
      <c r="T6" s="73" t="str">
        <f>F6</f>
        <v>31.12.2013
€m</v>
      </c>
    </row>
    <row r="7" spans="1:20" ht="15">
      <c r="A7" s="35"/>
      <c r="B7" s="35"/>
      <c r="C7" s="35"/>
      <c r="D7" s="74"/>
      <c r="E7" s="75"/>
      <c r="F7" s="76"/>
      <c r="G7" s="77"/>
      <c r="H7" s="78"/>
      <c r="I7" s="77"/>
      <c r="J7" s="78"/>
      <c r="K7" s="78"/>
      <c r="L7" s="78"/>
      <c r="M7" s="77"/>
      <c r="N7" s="78"/>
      <c r="O7" s="77"/>
      <c r="P7" s="78"/>
      <c r="Q7" s="77"/>
      <c r="R7" s="78"/>
      <c r="S7" s="77"/>
      <c r="T7" s="78"/>
    </row>
    <row r="8" spans="1:20" ht="15">
      <c r="A8" s="79" t="s">
        <v>53</v>
      </c>
      <c r="B8" s="80" t="s">
        <v>54</v>
      </c>
      <c r="C8" s="79"/>
      <c r="D8" s="81"/>
      <c r="E8" s="82">
        <v>152</v>
      </c>
      <c r="F8" s="83">
        <v>159</v>
      </c>
      <c r="G8" s="82">
        <v>1912</v>
      </c>
      <c r="H8" s="83">
        <v>1920</v>
      </c>
      <c r="I8" s="82">
        <v>933</v>
      </c>
      <c r="J8" s="83">
        <v>953</v>
      </c>
      <c r="K8" s="82">
        <v>669</v>
      </c>
      <c r="L8" s="83">
        <v>672</v>
      </c>
      <c r="M8" s="82">
        <v>959</v>
      </c>
      <c r="N8" s="83">
        <v>945</v>
      </c>
      <c r="O8" s="82">
        <v>10</v>
      </c>
      <c r="P8" s="83">
        <v>12</v>
      </c>
      <c r="Q8" s="82">
        <v>13</v>
      </c>
      <c r="R8" s="83">
        <v>11</v>
      </c>
      <c r="S8" s="82">
        <f>E8+G8+I8+K8+M8+O8+Q8</f>
        <v>4648</v>
      </c>
      <c r="T8" s="83">
        <f>F8+H8+J8+L8+N8+P8+R8</f>
        <v>4672</v>
      </c>
    </row>
    <row r="9" spans="1:20" ht="15">
      <c r="A9" s="36" t="s">
        <v>55</v>
      </c>
      <c r="B9" s="37" t="s">
        <v>56</v>
      </c>
      <c r="C9" s="36"/>
      <c r="D9" s="36"/>
      <c r="E9" s="84"/>
      <c r="F9" s="85"/>
      <c r="G9" s="84"/>
      <c r="H9" s="85"/>
      <c r="I9" s="84"/>
      <c r="J9" s="85"/>
      <c r="K9" s="84"/>
      <c r="L9" s="85"/>
      <c r="M9" s="84"/>
      <c r="N9" s="85"/>
      <c r="O9" s="84"/>
      <c r="P9" s="85"/>
      <c r="Q9" s="84"/>
      <c r="R9" s="85"/>
      <c r="S9" s="84"/>
      <c r="T9" s="85"/>
    </row>
    <row r="10" spans="1:20" ht="15">
      <c r="A10" s="36"/>
      <c r="B10" s="37"/>
      <c r="C10" s="36"/>
      <c r="D10" s="36"/>
      <c r="E10" s="82"/>
      <c r="F10" s="83"/>
      <c r="G10" s="82"/>
      <c r="H10" s="83"/>
      <c r="I10" s="82"/>
      <c r="J10" s="83"/>
      <c r="K10" s="82"/>
      <c r="L10" s="83"/>
      <c r="M10" s="82"/>
      <c r="N10" s="83"/>
      <c r="O10" s="82"/>
      <c r="P10" s="83"/>
      <c r="Q10" s="82"/>
      <c r="R10" s="83"/>
      <c r="S10" s="82"/>
      <c r="T10" s="83"/>
    </row>
    <row r="11" spans="1:20" ht="15">
      <c r="A11" s="4"/>
      <c r="B11" s="86" t="s">
        <v>57</v>
      </c>
      <c r="C11" s="203" t="s">
        <v>58</v>
      </c>
      <c r="D11" s="204"/>
      <c r="E11" s="88">
        <v>254</v>
      </c>
      <c r="F11" s="89">
        <v>263</v>
      </c>
      <c r="G11" s="88">
        <v>1211</v>
      </c>
      <c r="H11" s="89">
        <v>1218</v>
      </c>
      <c r="I11" s="88">
        <v>1336</v>
      </c>
      <c r="J11" s="89">
        <v>1358</v>
      </c>
      <c r="K11" s="88">
        <v>746</v>
      </c>
      <c r="L11" s="89">
        <v>755</v>
      </c>
      <c r="M11" s="88">
        <v>92</v>
      </c>
      <c r="N11" s="89">
        <v>93</v>
      </c>
      <c r="O11" s="88">
        <v>9</v>
      </c>
      <c r="P11" s="89">
        <v>10</v>
      </c>
      <c r="Q11" s="88">
        <v>65</v>
      </c>
      <c r="R11" s="89">
        <v>65</v>
      </c>
      <c r="S11" s="82">
        <f t="shared" ref="S11:T14" si="0">E11+G11+I11+K11+M11+O11+Q11</f>
        <v>3713</v>
      </c>
      <c r="T11" s="89">
        <f t="shared" si="0"/>
        <v>3762</v>
      </c>
    </row>
    <row r="12" spans="1:20" ht="15">
      <c r="A12" s="4"/>
      <c r="B12" s="86" t="s">
        <v>59</v>
      </c>
      <c r="C12" s="191" t="s">
        <v>60</v>
      </c>
      <c r="D12" s="192"/>
      <c r="E12" s="88">
        <v>23</v>
      </c>
      <c r="F12" s="89">
        <v>19</v>
      </c>
      <c r="G12" s="88">
        <v>829</v>
      </c>
      <c r="H12" s="89">
        <v>818</v>
      </c>
      <c r="I12" s="88">
        <v>135</v>
      </c>
      <c r="J12" s="89">
        <v>137</v>
      </c>
      <c r="K12" s="88">
        <v>182</v>
      </c>
      <c r="L12" s="89">
        <v>180</v>
      </c>
      <c r="M12" s="88">
        <v>226</v>
      </c>
      <c r="N12" s="89">
        <v>212</v>
      </c>
      <c r="O12" s="88">
        <v>90</v>
      </c>
      <c r="P12" s="89">
        <v>94</v>
      </c>
      <c r="Q12" s="88">
        <v>49</v>
      </c>
      <c r="R12" s="89">
        <v>54</v>
      </c>
      <c r="S12" s="82">
        <f t="shared" si="0"/>
        <v>1534</v>
      </c>
      <c r="T12" s="89">
        <f t="shared" si="0"/>
        <v>1514</v>
      </c>
    </row>
    <row r="13" spans="1:20" ht="15">
      <c r="A13" s="4"/>
      <c r="B13" s="86"/>
      <c r="C13" s="10" t="s">
        <v>61</v>
      </c>
      <c r="D13" s="90"/>
      <c r="E13" s="88">
        <v>0</v>
      </c>
      <c r="F13" s="89">
        <v>0</v>
      </c>
      <c r="G13" s="88">
        <v>726</v>
      </c>
      <c r="H13" s="89">
        <v>733</v>
      </c>
      <c r="I13" s="88">
        <v>89</v>
      </c>
      <c r="J13" s="89">
        <v>92</v>
      </c>
      <c r="K13" s="88">
        <v>171</v>
      </c>
      <c r="L13" s="89">
        <v>168</v>
      </c>
      <c r="M13" s="88">
        <v>162</v>
      </c>
      <c r="N13" s="89">
        <v>161</v>
      </c>
      <c r="O13" s="88">
        <v>89</v>
      </c>
      <c r="P13" s="89">
        <v>93</v>
      </c>
      <c r="Q13" s="88">
        <v>36</v>
      </c>
      <c r="R13" s="89">
        <v>44</v>
      </c>
      <c r="S13" s="82">
        <f t="shared" si="0"/>
        <v>1273</v>
      </c>
      <c r="T13" s="89">
        <f t="shared" si="0"/>
        <v>1291</v>
      </c>
    </row>
    <row r="14" spans="1:20" ht="15">
      <c r="A14" s="4"/>
      <c r="B14" s="4" t="s">
        <v>62</v>
      </c>
      <c r="C14" s="91" t="s">
        <v>63</v>
      </c>
      <c r="D14" s="4"/>
      <c r="E14" s="88">
        <v>41</v>
      </c>
      <c r="F14" s="89">
        <v>34</v>
      </c>
      <c r="G14" s="88">
        <v>161</v>
      </c>
      <c r="H14" s="89">
        <v>125</v>
      </c>
      <c r="I14" s="88">
        <v>34710</v>
      </c>
      <c r="J14" s="89">
        <v>35185</v>
      </c>
      <c r="K14" s="88">
        <v>18041</v>
      </c>
      <c r="L14" s="89">
        <v>17916</v>
      </c>
      <c r="M14" s="88">
        <v>1844</v>
      </c>
      <c r="N14" s="89">
        <v>1961</v>
      </c>
      <c r="O14" s="88">
        <v>24</v>
      </c>
      <c r="P14" s="89">
        <v>22</v>
      </c>
      <c r="Q14" s="88">
        <v>2</v>
      </c>
      <c r="R14" s="89">
        <v>2</v>
      </c>
      <c r="S14" s="82">
        <f t="shared" si="0"/>
        <v>54823</v>
      </c>
      <c r="T14" s="89">
        <f t="shared" si="0"/>
        <v>55245</v>
      </c>
    </row>
    <row r="15" spans="1:20" ht="15">
      <c r="A15" s="4"/>
      <c r="B15" s="4" t="s">
        <v>64</v>
      </c>
      <c r="C15" s="91" t="s">
        <v>65</v>
      </c>
      <c r="D15" s="4"/>
      <c r="E15" s="88"/>
      <c r="F15" s="89"/>
      <c r="G15" s="88"/>
      <c r="H15" s="89"/>
      <c r="I15" s="88"/>
      <c r="J15" s="89"/>
      <c r="K15" s="88"/>
      <c r="L15" s="89"/>
      <c r="M15" s="88"/>
      <c r="N15" s="89"/>
      <c r="O15" s="88"/>
      <c r="P15" s="89"/>
      <c r="Q15" s="88"/>
      <c r="R15" s="89"/>
      <c r="S15" s="88"/>
      <c r="T15" s="89"/>
    </row>
    <row r="16" spans="1:20" ht="15">
      <c r="A16" s="4"/>
      <c r="B16" s="4"/>
      <c r="C16" s="4" t="s">
        <v>10</v>
      </c>
      <c r="D16" s="91" t="s">
        <v>66</v>
      </c>
      <c r="E16" s="88">
        <v>0</v>
      </c>
      <c r="F16" s="89">
        <v>0</v>
      </c>
      <c r="G16" s="88">
        <v>0</v>
      </c>
      <c r="H16" s="89">
        <v>0</v>
      </c>
      <c r="I16" s="88">
        <v>2</v>
      </c>
      <c r="J16" s="89">
        <v>5</v>
      </c>
      <c r="K16" s="88">
        <v>0</v>
      </c>
      <c r="L16" s="89">
        <v>0</v>
      </c>
      <c r="M16" s="88">
        <v>0</v>
      </c>
      <c r="N16" s="89">
        <v>0</v>
      </c>
      <c r="O16" s="88">
        <v>0</v>
      </c>
      <c r="P16" s="89">
        <v>0</v>
      </c>
      <c r="Q16" s="88">
        <v>0</v>
      </c>
      <c r="R16" s="89">
        <v>0</v>
      </c>
      <c r="S16" s="82">
        <f t="shared" ref="S16:T18" si="1">E16+G16+I16+K16+M16+O16+Q16</f>
        <v>2</v>
      </c>
      <c r="T16" s="89">
        <f t="shared" si="1"/>
        <v>5</v>
      </c>
    </row>
    <row r="17" spans="1:20" ht="15">
      <c r="A17" s="4"/>
      <c r="B17" s="4"/>
      <c r="C17" s="4" t="s">
        <v>15</v>
      </c>
      <c r="D17" s="91" t="s">
        <v>67</v>
      </c>
      <c r="E17" s="88">
        <v>15088</v>
      </c>
      <c r="F17" s="89">
        <v>14095</v>
      </c>
      <c r="G17" s="88">
        <v>52080</v>
      </c>
      <c r="H17" s="89">
        <v>49252</v>
      </c>
      <c r="I17" s="88">
        <v>38001</v>
      </c>
      <c r="J17" s="89">
        <v>35574</v>
      </c>
      <c r="K17" s="88">
        <v>17409</v>
      </c>
      <c r="L17" s="89">
        <v>16232</v>
      </c>
      <c r="M17" s="88">
        <v>7412</v>
      </c>
      <c r="N17" s="89">
        <v>7000</v>
      </c>
      <c r="O17" s="88">
        <v>3086</v>
      </c>
      <c r="P17" s="89">
        <v>2983</v>
      </c>
      <c r="Q17" s="88">
        <v>759</v>
      </c>
      <c r="R17" s="89">
        <v>766</v>
      </c>
      <c r="S17" s="82">
        <f t="shared" si="1"/>
        <v>133835</v>
      </c>
      <c r="T17" s="89">
        <f t="shared" si="1"/>
        <v>125902</v>
      </c>
    </row>
    <row r="18" spans="1:20" ht="15">
      <c r="A18" s="4"/>
      <c r="B18" s="4"/>
      <c r="C18" s="92" t="s">
        <v>17</v>
      </c>
      <c r="D18" s="93" t="s">
        <v>68</v>
      </c>
      <c r="E18" s="94">
        <v>655</v>
      </c>
      <c r="F18" s="95">
        <v>650</v>
      </c>
      <c r="G18" s="94">
        <v>319</v>
      </c>
      <c r="H18" s="95">
        <v>1037</v>
      </c>
      <c r="I18" s="94">
        <v>1233</v>
      </c>
      <c r="J18" s="95">
        <v>1039</v>
      </c>
      <c r="K18" s="94">
        <v>152</v>
      </c>
      <c r="L18" s="95">
        <v>127</v>
      </c>
      <c r="M18" s="94">
        <v>21</v>
      </c>
      <c r="N18" s="95">
        <v>31</v>
      </c>
      <c r="O18" s="94">
        <v>1</v>
      </c>
      <c r="P18" s="95">
        <v>3</v>
      </c>
      <c r="Q18" s="94">
        <v>0</v>
      </c>
      <c r="R18" s="95">
        <v>0</v>
      </c>
      <c r="S18" s="94">
        <f t="shared" si="1"/>
        <v>2381</v>
      </c>
      <c r="T18" s="95">
        <f t="shared" si="1"/>
        <v>2887</v>
      </c>
    </row>
    <row r="19" spans="1:20" ht="15">
      <c r="A19" s="36"/>
      <c r="B19" s="36"/>
      <c r="C19" s="36"/>
      <c r="D19" s="37"/>
      <c r="E19" s="82">
        <f t="shared" ref="E19:T19" si="2">E16+E17+E18</f>
        <v>15743</v>
      </c>
      <c r="F19" s="82">
        <f t="shared" si="2"/>
        <v>14745</v>
      </c>
      <c r="G19" s="82">
        <f t="shared" si="2"/>
        <v>52399</v>
      </c>
      <c r="H19" s="82">
        <f t="shared" si="2"/>
        <v>50289</v>
      </c>
      <c r="I19" s="82">
        <f t="shared" si="2"/>
        <v>39236</v>
      </c>
      <c r="J19" s="82">
        <f t="shared" si="2"/>
        <v>36618</v>
      </c>
      <c r="K19" s="82">
        <f t="shared" si="2"/>
        <v>17561</v>
      </c>
      <c r="L19" s="82">
        <f t="shared" si="2"/>
        <v>16359</v>
      </c>
      <c r="M19" s="82">
        <f t="shared" si="2"/>
        <v>7433</v>
      </c>
      <c r="N19" s="82">
        <f t="shared" si="2"/>
        <v>7031</v>
      </c>
      <c r="O19" s="82">
        <f t="shared" si="2"/>
        <v>3087</v>
      </c>
      <c r="P19" s="82">
        <f t="shared" si="2"/>
        <v>2986</v>
      </c>
      <c r="Q19" s="82">
        <f t="shared" si="2"/>
        <v>759</v>
      </c>
      <c r="R19" s="82">
        <f t="shared" si="2"/>
        <v>766</v>
      </c>
      <c r="S19" s="82">
        <f t="shared" si="2"/>
        <v>136218</v>
      </c>
      <c r="T19" s="82">
        <f t="shared" si="2"/>
        <v>128794</v>
      </c>
    </row>
    <row r="20" spans="1:20" ht="15">
      <c r="A20" s="4"/>
      <c r="B20" s="86" t="s">
        <v>69</v>
      </c>
      <c r="C20" s="191" t="s">
        <v>70</v>
      </c>
      <c r="D20" s="192"/>
      <c r="E20" s="88">
        <v>7692</v>
      </c>
      <c r="F20" s="89">
        <v>7847</v>
      </c>
      <c r="G20" s="88">
        <v>1096</v>
      </c>
      <c r="H20" s="89">
        <v>1279</v>
      </c>
      <c r="I20" s="88">
        <v>91</v>
      </c>
      <c r="J20" s="89">
        <v>128</v>
      </c>
      <c r="K20" s="88">
        <v>1</v>
      </c>
      <c r="L20" s="89">
        <v>1</v>
      </c>
      <c r="M20" s="88">
        <v>8</v>
      </c>
      <c r="N20" s="89">
        <v>5</v>
      </c>
      <c r="O20" s="88">
        <v>330</v>
      </c>
      <c r="P20" s="89">
        <v>376</v>
      </c>
      <c r="Q20" s="88">
        <v>0</v>
      </c>
      <c r="R20" s="89">
        <v>0</v>
      </c>
      <c r="S20" s="82">
        <f>E20+G20+I20+K20+M20+O20+Q20</f>
        <v>9218</v>
      </c>
      <c r="T20" s="89">
        <f>F20+H20+J20+L20+N20+P20+R20</f>
        <v>9636</v>
      </c>
    </row>
    <row r="21" spans="1:20" ht="15">
      <c r="A21" s="4"/>
      <c r="B21" s="92" t="s">
        <v>71</v>
      </c>
      <c r="C21" s="96" t="s">
        <v>72</v>
      </c>
      <c r="D21" s="96"/>
      <c r="E21" s="97">
        <v>402</v>
      </c>
      <c r="F21" s="98">
        <v>409</v>
      </c>
      <c r="G21" s="94">
        <v>1344</v>
      </c>
      <c r="H21" s="95">
        <v>1451</v>
      </c>
      <c r="I21" s="94">
        <v>1354</v>
      </c>
      <c r="J21" s="95">
        <v>901</v>
      </c>
      <c r="K21" s="94">
        <v>637</v>
      </c>
      <c r="L21" s="95">
        <v>207</v>
      </c>
      <c r="M21" s="94">
        <v>465</v>
      </c>
      <c r="N21" s="95">
        <v>323</v>
      </c>
      <c r="O21" s="94">
        <v>109</v>
      </c>
      <c r="P21" s="95">
        <v>80</v>
      </c>
      <c r="Q21" s="94">
        <v>155</v>
      </c>
      <c r="R21" s="95">
        <v>453</v>
      </c>
      <c r="S21" s="94">
        <f>E21+G21+I21+K21+M21+O21+Q21</f>
        <v>4466</v>
      </c>
      <c r="T21" s="95">
        <f>F21+H21+J21+L21+N21+P21+R21</f>
        <v>3824</v>
      </c>
    </row>
    <row r="22" spans="1:20" ht="15">
      <c r="A22" s="36"/>
      <c r="B22" s="36"/>
      <c r="C22" s="36"/>
      <c r="D22" s="36"/>
      <c r="E22" s="99">
        <f t="shared" ref="E22:T22" si="3">E11+E12+E14+E19+E20+E21</f>
        <v>24155</v>
      </c>
      <c r="F22" s="99">
        <f t="shared" si="3"/>
        <v>23317</v>
      </c>
      <c r="G22" s="99">
        <f t="shared" si="3"/>
        <v>57040</v>
      </c>
      <c r="H22" s="99">
        <f t="shared" si="3"/>
        <v>55180</v>
      </c>
      <c r="I22" s="99">
        <f t="shared" si="3"/>
        <v>76862</v>
      </c>
      <c r="J22" s="99">
        <f t="shared" si="3"/>
        <v>74327</v>
      </c>
      <c r="K22" s="99">
        <f t="shared" si="3"/>
        <v>37168</v>
      </c>
      <c r="L22" s="99">
        <f t="shared" si="3"/>
        <v>35418</v>
      </c>
      <c r="M22" s="99">
        <f t="shared" si="3"/>
        <v>10068</v>
      </c>
      <c r="N22" s="99">
        <f t="shared" si="3"/>
        <v>9625</v>
      </c>
      <c r="O22" s="99">
        <f t="shared" si="3"/>
        <v>3649</v>
      </c>
      <c r="P22" s="99">
        <f t="shared" si="3"/>
        <v>3568</v>
      </c>
      <c r="Q22" s="99">
        <f t="shared" si="3"/>
        <v>1030</v>
      </c>
      <c r="R22" s="99">
        <f t="shared" si="3"/>
        <v>1340</v>
      </c>
      <c r="S22" s="100">
        <f t="shared" si="3"/>
        <v>209972</v>
      </c>
      <c r="T22" s="100">
        <f t="shared" si="3"/>
        <v>202775</v>
      </c>
    </row>
    <row r="23" spans="1:20" ht="15">
      <c r="A23" s="101" t="s">
        <v>73</v>
      </c>
      <c r="B23" s="193" t="s">
        <v>74</v>
      </c>
      <c r="C23" s="193"/>
      <c r="D23" s="194"/>
      <c r="E23" s="94">
        <v>0</v>
      </c>
      <c r="F23" s="95">
        <v>0</v>
      </c>
      <c r="G23" s="94">
        <v>0</v>
      </c>
      <c r="H23" s="95">
        <v>0</v>
      </c>
      <c r="I23" s="94">
        <v>7301</v>
      </c>
      <c r="J23" s="95">
        <v>6698</v>
      </c>
      <c r="K23" s="94">
        <v>0</v>
      </c>
      <c r="L23" s="95">
        <v>0</v>
      </c>
      <c r="M23" s="94">
        <v>0</v>
      </c>
      <c r="N23" s="95">
        <v>0</v>
      </c>
      <c r="O23" s="94">
        <v>1</v>
      </c>
      <c r="P23" s="95">
        <v>1</v>
      </c>
      <c r="Q23" s="94">
        <v>0</v>
      </c>
      <c r="R23" s="95">
        <v>0</v>
      </c>
      <c r="S23" s="94">
        <f t="shared" ref="S23:T25" si="4">E23+G23+I23+K23+M23+O23+Q23</f>
        <v>7302</v>
      </c>
      <c r="T23" s="95">
        <f t="shared" si="4"/>
        <v>6699</v>
      </c>
    </row>
    <row r="24" spans="1:20" ht="15">
      <c r="A24" s="101" t="s">
        <v>75</v>
      </c>
      <c r="B24" s="193" t="s">
        <v>76</v>
      </c>
      <c r="C24" s="193"/>
      <c r="D24" s="194"/>
      <c r="E24" s="102">
        <v>1134</v>
      </c>
      <c r="F24" s="103">
        <v>1096</v>
      </c>
      <c r="G24" s="102">
        <v>1883</v>
      </c>
      <c r="H24" s="103">
        <v>1932</v>
      </c>
      <c r="I24" s="102">
        <v>1647</v>
      </c>
      <c r="J24" s="103">
        <v>1700</v>
      </c>
      <c r="K24" s="102">
        <v>9</v>
      </c>
      <c r="L24" s="103">
        <v>20</v>
      </c>
      <c r="M24" s="102">
        <v>398</v>
      </c>
      <c r="N24" s="103">
        <v>386</v>
      </c>
      <c r="O24" s="102">
        <v>196</v>
      </c>
      <c r="P24" s="103">
        <v>171</v>
      </c>
      <c r="Q24" s="102">
        <v>0</v>
      </c>
      <c r="R24" s="103">
        <v>0</v>
      </c>
      <c r="S24" s="94">
        <f t="shared" si="4"/>
        <v>5267</v>
      </c>
      <c r="T24" s="95">
        <f t="shared" si="4"/>
        <v>5305</v>
      </c>
    </row>
    <row r="25" spans="1:20" ht="15">
      <c r="A25" s="104" t="s">
        <v>77</v>
      </c>
      <c r="B25" s="105" t="s">
        <v>78</v>
      </c>
      <c r="C25" s="104"/>
      <c r="D25" s="106"/>
      <c r="E25" s="84">
        <v>7072</v>
      </c>
      <c r="F25" s="85">
        <v>6885</v>
      </c>
      <c r="G25" s="84">
        <v>10921</v>
      </c>
      <c r="H25" s="85">
        <v>10041</v>
      </c>
      <c r="I25" s="84">
        <v>7406</v>
      </c>
      <c r="J25" s="85">
        <v>8082</v>
      </c>
      <c r="K25" s="84">
        <v>3555</v>
      </c>
      <c r="L25" s="85">
        <v>3674</v>
      </c>
      <c r="M25" s="84">
        <v>4785</v>
      </c>
      <c r="N25" s="85">
        <v>4411</v>
      </c>
      <c r="O25" s="84">
        <v>1731</v>
      </c>
      <c r="P25" s="85">
        <v>1667</v>
      </c>
      <c r="Q25" s="84">
        <v>119</v>
      </c>
      <c r="R25" s="85">
        <v>77</v>
      </c>
      <c r="S25" s="94">
        <f t="shared" si="4"/>
        <v>35589</v>
      </c>
      <c r="T25" s="95">
        <f t="shared" si="4"/>
        <v>34837</v>
      </c>
    </row>
    <row r="26" spans="1:20" ht="15.75" thickBot="1">
      <c r="A26" s="195" t="s">
        <v>79</v>
      </c>
      <c r="B26" s="195"/>
      <c r="C26" s="195"/>
      <c r="D26" s="196"/>
      <c r="E26" s="107">
        <f t="shared" ref="E26:T26" si="5">E8+E22+E23+E24+E25</f>
        <v>32513</v>
      </c>
      <c r="F26" s="107">
        <f t="shared" si="5"/>
        <v>31457</v>
      </c>
      <c r="G26" s="107">
        <f t="shared" si="5"/>
        <v>71756</v>
      </c>
      <c r="H26" s="107">
        <f t="shared" si="5"/>
        <v>69073</v>
      </c>
      <c r="I26" s="107">
        <f t="shared" si="5"/>
        <v>94149</v>
      </c>
      <c r="J26" s="107">
        <f t="shared" si="5"/>
        <v>91760</v>
      </c>
      <c r="K26" s="107">
        <f t="shared" si="5"/>
        <v>41401</v>
      </c>
      <c r="L26" s="107">
        <f t="shared" si="5"/>
        <v>39784</v>
      </c>
      <c r="M26" s="107">
        <f t="shared" si="5"/>
        <v>16210</v>
      </c>
      <c r="N26" s="107">
        <f t="shared" si="5"/>
        <v>15367</v>
      </c>
      <c r="O26" s="107">
        <f t="shared" si="5"/>
        <v>5587</v>
      </c>
      <c r="P26" s="107">
        <f t="shared" si="5"/>
        <v>5419</v>
      </c>
      <c r="Q26" s="107">
        <f t="shared" si="5"/>
        <v>1162</v>
      </c>
      <c r="R26" s="107">
        <f t="shared" si="5"/>
        <v>1428</v>
      </c>
      <c r="S26" s="107">
        <f t="shared" si="5"/>
        <v>262778</v>
      </c>
      <c r="T26" s="107">
        <f t="shared" si="5"/>
        <v>254288</v>
      </c>
    </row>
    <row r="27" spans="1:20" ht="15.75" thickTop="1">
      <c r="A27" s="38"/>
      <c r="B27" s="39"/>
      <c r="C27" s="40"/>
      <c r="D27" s="40"/>
      <c r="E27" s="41"/>
      <c r="F27" s="42"/>
      <c r="G27" s="41"/>
      <c r="H27" s="42"/>
      <c r="I27" s="41"/>
      <c r="J27" s="42"/>
      <c r="K27" s="42"/>
      <c r="L27" s="42"/>
      <c r="M27" s="41"/>
      <c r="N27" s="42"/>
      <c r="O27" s="42"/>
      <c r="P27" s="42"/>
      <c r="Q27" s="41"/>
      <c r="R27" s="42"/>
      <c r="S27" s="41"/>
      <c r="T27" s="42"/>
    </row>
    <row r="28" spans="1:20" ht="15">
      <c r="A28" s="36"/>
      <c r="B28" s="37"/>
      <c r="C28" s="43"/>
      <c r="D28" s="37"/>
      <c r="E28" s="41"/>
      <c r="F28" s="42"/>
      <c r="G28" s="41"/>
      <c r="H28" s="42"/>
      <c r="I28" s="41"/>
      <c r="J28" s="42"/>
      <c r="K28" s="42"/>
      <c r="L28" s="42"/>
      <c r="M28" s="41"/>
      <c r="N28" s="42"/>
      <c r="O28" s="42"/>
      <c r="P28" s="42"/>
      <c r="Q28" s="41"/>
      <c r="R28" s="42"/>
      <c r="S28" s="41"/>
      <c r="T28" s="42"/>
    </row>
    <row r="29" spans="1:20" ht="15">
      <c r="A29" s="44"/>
      <c r="B29" s="37"/>
      <c r="C29" s="43"/>
      <c r="D29" s="37"/>
      <c r="E29" s="41"/>
      <c r="F29" s="42"/>
      <c r="G29" s="41"/>
      <c r="H29" s="42"/>
      <c r="I29" s="41"/>
      <c r="J29" s="42"/>
      <c r="K29" s="42"/>
      <c r="L29" s="42"/>
      <c r="M29" s="41"/>
      <c r="N29" s="42" t="s">
        <v>80</v>
      </c>
      <c r="O29" s="42"/>
      <c r="P29" s="42"/>
      <c r="Q29" s="41"/>
      <c r="R29" s="42"/>
      <c r="S29" s="41"/>
      <c r="T29" s="42"/>
    </row>
    <row r="30" spans="1:20" ht="15">
      <c r="A30" s="44"/>
      <c r="B30" s="37"/>
      <c r="C30" s="43"/>
      <c r="D30" s="37"/>
      <c r="E30" s="41"/>
      <c r="F30" s="42"/>
      <c r="G30" s="41"/>
      <c r="H30" s="42"/>
      <c r="I30" s="41"/>
      <c r="J30" s="42"/>
      <c r="K30" s="42"/>
      <c r="L30" s="42"/>
      <c r="M30" s="41"/>
      <c r="N30" s="42"/>
      <c r="O30" s="42"/>
      <c r="P30" s="42"/>
      <c r="Q30" s="41"/>
      <c r="R30" s="42"/>
      <c r="S30" s="41"/>
      <c r="T30" s="42"/>
    </row>
    <row r="31" spans="1:20" ht="15">
      <c r="A31" s="44"/>
      <c r="B31" s="37"/>
      <c r="C31" s="43"/>
      <c r="D31" s="37"/>
      <c r="E31" s="41"/>
      <c r="F31" s="42"/>
      <c r="G31" s="41"/>
      <c r="H31" s="42"/>
      <c r="I31" s="41"/>
      <c r="J31" s="42"/>
      <c r="K31" s="42"/>
      <c r="L31" s="42"/>
      <c r="M31" s="41"/>
      <c r="N31" s="42"/>
      <c r="O31" s="42"/>
      <c r="P31" s="42"/>
      <c r="Q31" s="41"/>
      <c r="R31" s="42"/>
      <c r="S31" s="41"/>
      <c r="T31" s="45"/>
    </row>
    <row r="32" spans="1:20" ht="33.75">
      <c r="A32" s="108" t="s">
        <v>94</v>
      </c>
      <c r="B32" s="108"/>
      <c r="C32" s="108"/>
      <c r="D32" s="108"/>
      <c r="E32" s="108"/>
      <c r="F32" s="108"/>
      <c r="G32" s="109"/>
      <c r="H32" s="109"/>
      <c r="I32" s="109"/>
      <c r="J32" s="109"/>
      <c r="K32" s="51"/>
      <c r="L32" s="51"/>
      <c r="M32" s="30"/>
      <c r="N32" s="31"/>
      <c r="O32" s="31"/>
      <c r="P32" s="31"/>
      <c r="Q32" s="1"/>
      <c r="R32" s="1"/>
      <c r="S32" s="1"/>
      <c r="T32" s="32"/>
    </row>
    <row r="33" spans="1:20" ht="15">
      <c r="A33" s="33"/>
      <c r="B33" s="33"/>
      <c r="C33" s="33"/>
      <c r="D33" s="33"/>
      <c r="E33" s="4"/>
      <c r="F33" s="4"/>
      <c r="G33" s="4"/>
      <c r="H33" s="4"/>
      <c r="I33" s="34"/>
      <c r="J33" s="34"/>
      <c r="K33" s="34"/>
      <c r="L33" s="34"/>
      <c r="M33" s="35"/>
      <c r="N33" s="35"/>
      <c r="O33" s="35"/>
      <c r="P33" s="35"/>
      <c r="Q33" s="4"/>
      <c r="R33" s="4"/>
      <c r="S33" s="35"/>
      <c r="T33" s="35"/>
    </row>
    <row r="34" spans="1:20" ht="15">
      <c r="A34" s="60" t="s">
        <v>81</v>
      </c>
      <c r="B34" s="60"/>
      <c r="C34" s="60"/>
      <c r="D34" s="61"/>
      <c r="E34" s="197" t="s">
        <v>0</v>
      </c>
      <c r="F34" s="198"/>
      <c r="G34" s="198"/>
      <c r="H34" s="199"/>
      <c r="I34" s="197" t="s">
        <v>1</v>
      </c>
      <c r="J34" s="198"/>
      <c r="K34" s="198"/>
      <c r="L34" s="198"/>
      <c r="M34" s="198"/>
      <c r="N34" s="199"/>
      <c r="O34" s="186" t="s">
        <v>49</v>
      </c>
      <c r="P34" s="187"/>
      <c r="Q34" s="186" t="s">
        <v>50</v>
      </c>
      <c r="R34" s="187"/>
      <c r="S34" s="186" t="s">
        <v>4</v>
      </c>
      <c r="T34" s="188"/>
    </row>
    <row r="35" spans="1:20" ht="15">
      <c r="A35" s="62"/>
      <c r="B35" s="62"/>
      <c r="C35" s="63"/>
      <c r="D35" s="64"/>
      <c r="E35" s="189" t="s">
        <v>5</v>
      </c>
      <c r="F35" s="190"/>
      <c r="G35" s="189" t="s">
        <v>51</v>
      </c>
      <c r="H35" s="190"/>
      <c r="I35" s="189" t="s">
        <v>52</v>
      </c>
      <c r="J35" s="190"/>
      <c r="K35" s="189" t="s">
        <v>7</v>
      </c>
      <c r="L35" s="190"/>
      <c r="M35" s="189" t="s">
        <v>51</v>
      </c>
      <c r="N35" s="190"/>
      <c r="O35" s="65"/>
      <c r="P35" s="110"/>
      <c r="Q35" s="65"/>
      <c r="R35" s="110"/>
      <c r="S35" s="65"/>
      <c r="T35" s="66"/>
    </row>
    <row r="36" spans="1:20" ht="30">
      <c r="A36" s="69"/>
      <c r="B36" s="69"/>
      <c r="C36" s="69"/>
      <c r="D36" s="9"/>
      <c r="E36" s="70" t="str">
        <f t="shared" ref="E36:T36" si="6">E6</f>
        <v>30.06.2014
€m</v>
      </c>
      <c r="F36" s="111" t="str">
        <f t="shared" si="6"/>
        <v>31.12.2013
€m</v>
      </c>
      <c r="G36" s="70" t="str">
        <f t="shared" si="6"/>
        <v>30.06.2014
€m</v>
      </c>
      <c r="H36" s="111" t="str">
        <f t="shared" si="6"/>
        <v>31.12.2013
€m</v>
      </c>
      <c r="I36" s="70" t="str">
        <f t="shared" si="6"/>
        <v>30.06.2014
€m</v>
      </c>
      <c r="J36" s="111" t="str">
        <f t="shared" si="6"/>
        <v>31.12.2013
€m</v>
      </c>
      <c r="K36" s="70" t="str">
        <f t="shared" si="6"/>
        <v>30.06.2014
€m</v>
      </c>
      <c r="L36" s="111" t="str">
        <f t="shared" si="6"/>
        <v>31.12.2013
€m</v>
      </c>
      <c r="M36" s="70" t="str">
        <f t="shared" si="6"/>
        <v>30.06.2014
€m</v>
      </c>
      <c r="N36" s="111" t="str">
        <f t="shared" si="6"/>
        <v>31.12.2013
€m</v>
      </c>
      <c r="O36" s="70" t="str">
        <f t="shared" si="6"/>
        <v>30.06.2014
€m</v>
      </c>
      <c r="P36" s="111" t="str">
        <f t="shared" si="6"/>
        <v>31.12.2013
€m</v>
      </c>
      <c r="Q36" s="70" t="str">
        <f t="shared" si="6"/>
        <v>30.06.2014
€m</v>
      </c>
      <c r="R36" s="111" t="str">
        <f t="shared" si="6"/>
        <v>31.12.2013
€m</v>
      </c>
      <c r="S36" s="70" t="str">
        <f t="shared" si="6"/>
        <v>30.06.2014
€m</v>
      </c>
      <c r="T36" s="111" t="str">
        <f t="shared" si="6"/>
        <v>31.12.2013
€m</v>
      </c>
    </row>
    <row r="37" spans="1:20" ht="15">
      <c r="A37" s="35"/>
      <c r="B37" s="35"/>
      <c r="C37" s="35"/>
      <c r="D37" s="74"/>
      <c r="E37" s="75"/>
      <c r="F37" s="76"/>
      <c r="G37" s="77"/>
      <c r="H37" s="78"/>
      <c r="I37" s="77"/>
      <c r="J37" s="78"/>
      <c r="K37" s="78"/>
      <c r="L37" s="78"/>
      <c r="M37" s="77"/>
      <c r="N37" s="78"/>
      <c r="O37" s="77"/>
      <c r="P37" s="78"/>
      <c r="Q37" s="77"/>
      <c r="R37" s="78"/>
      <c r="S37" s="77"/>
      <c r="T37" s="78"/>
    </row>
    <row r="38" spans="1:20" ht="15">
      <c r="A38" s="79" t="s">
        <v>53</v>
      </c>
      <c r="B38" s="80" t="s">
        <v>82</v>
      </c>
      <c r="C38" s="79"/>
      <c r="D38" s="79"/>
      <c r="E38" s="99">
        <v>1120</v>
      </c>
      <c r="F38" s="112">
        <v>1138</v>
      </c>
      <c r="G38" s="99">
        <v>3229</v>
      </c>
      <c r="H38" s="112">
        <v>3177</v>
      </c>
      <c r="I38" s="99">
        <v>23</v>
      </c>
      <c r="J38" s="112">
        <v>73</v>
      </c>
      <c r="K38" s="100">
        <v>0</v>
      </c>
      <c r="L38" s="113">
        <v>0</v>
      </c>
      <c r="M38" s="99">
        <v>2</v>
      </c>
      <c r="N38" s="112">
        <v>2</v>
      </c>
      <c r="O38" s="99">
        <v>31</v>
      </c>
      <c r="P38" s="112">
        <v>34</v>
      </c>
      <c r="Q38" s="99">
        <v>0</v>
      </c>
      <c r="R38" s="113">
        <v>0</v>
      </c>
      <c r="S38" s="100">
        <f>E38+G38+I38+K38+M38+O38+Q38</f>
        <v>4405</v>
      </c>
      <c r="T38" s="113">
        <f>F38+H38+J38+L38+N38+P38+R38</f>
        <v>4424</v>
      </c>
    </row>
    <row r="39" spans="1:20" ht="15">
      <c r="A39" s="114" t="s">
        <v>55</v>
      </c>
      <c r="B39" s="191" t="s">
        <v>83</v>
      </c>
      <c r="C39" s="191"/>
      <c r="D39" s="191"/>
      <c r="E39" s="115"/>
      <c r="F39" s="116"/>
      <c r="G39" s="115"/>
      <c r="H39" s="116"/>
      <c r="I39" s="115"/>
      <c r="J39" s="116"/>
      <c r="K39" s="88"/>
      <c r="L39" s="89"/>
      <c r="M39" s="117"/>
      <c r="N39" s="117"/>
      <c r="O39" s="115"/>
      <c r="P39" s="116"/>
      <c r="Q39" s="115"/>
      <c r="R39" s="89"/>
      <c r="S39" s="115"/>
      <c r="T39" s="89"/>
    </row>
    <row r="40" spans="1:20" ht="15">
      <c r="A40" s="114"/>
      <c r="B40" s="90"/>
      <c r="C40" s="90"/>
      <c r="D40" s="90"/>
      <c r="E40" s="88"/>
      <c r="F40" s="89"/>
      <c r="G40" s="88"/>
      <c r="H40" s="89"/>
      <c r="I40" s="88"/>
      <c r="J40" s="89"/>
      <c r="K40" s="88"/>
      <c r="L40" s="89"/>
      <c r="M40" s="118"/>
      <c r="N40" s="118"/>
      <c r="O40" s="88"/>
      <c r="P40" s="89"/>
      <c r="Q40" s="88"/>
      <c r="R40" s="89"/>
      <c r="S40" s="88"/>
      <c r="T40" s="89"/>
    </row>
    <row r="41" spans="1:20" ht="15">
      <c r="A41" s="35"/>
      <c r="B41" s="4" t="s">
        <v>57</v>
      </c>
      <c r="C41" s="91" t="s">
        <v>84</v>
      </c>
      <c r="D41" s="4"/>
      <c r="E41" s="88">
        <v>29</v>
      </c>
      <c r="F41" s="89">
        <v>28</v>
      </c>
      <c r="G41" s="88">
        <v>5789</v>
      </c>
      <c r="H41" s="89">
        <v>5587</v>
      </c>
      <c r="I41" s="88">
        <v>47</v>
      </c>
      <c r="J41" s="89">
        <v>30</v>
      </c>
      <c r="K41" s="88">
        <v>118</v>
      </c>
      <c r="L41" s="89">
        <v>99</v>
      </c>
      <c r="M41" s="115">
        <v>2134</v>
      </c>
      <c r="N41" s="116">
        <v>1766</v>
      </c>
      <c r="O41" s="88">
        <v>390</v>
      </c>
      <c r="P41" s="89">
        <v>484</v>
      </c>
      <c r="Q41" s="88">
        <v>0</v>
      </c>
      <c r="R41" s="89">
        <v>0</v>
      </c>
      <c r="S41" s="82">
        <f t="shared" ref="S41:T44" si="7">E41+G41+I41+K41+M41+O41+Q41</f>
        <v>8507</v>
      </c>
      <c r="T41" s="89">
        <f t="shared" si="7"/>
        <v>7994</v>
      </c>
    </row>
    <row r="42" spans="1:20" ht="15">
      <c r="A42" s="119"/>
      <c r="B42" s="86" t="s">
        <v>59</v>
      </c>
      <c r="C42" s="191" t="s">
        <v>85</v>
      </c>
      <c r="D42" s="192"/>
      <c r="E42" s="88">
        <v>13794</v>
      </c>
      <c r="F42" s="89">
        <v>13633</v>
      </c>
      <c r="G42" s="88">
        <v>26</v>
      </c>
      <c r="H42" s="89">
        <v>27</v>
      </c>
      <c r="I42" s="88">
        <v>69269</v>
      </c>
      <c r="J42" s="89">
        <v>69182</v>
      </c>
      <c r="K42" s="88">
        <v>27930</v>
      </c>
      <c r="L42" s="89">
        <v>27175</v>
      </c>
      <c r="M42" s="88">
        <v>439</v>
      </c>
      <c r="N42" s="89">
        <v>434</v>
      </c>
      <c r="O42" s="88">
        <v>1024</v>
      </c>
      <c r="P42" s="89">
        <v>976</v>
      </c>
      <c r="Q42" s="88">
        <v>0</v>
      </c>
      <c r="R42" s="89">
        <v>0</v>
      </c>
      <c r="S42" s="82">
        <f t="shared" si="7"/>
        <v>112482</v>
      </c>
      <c r="T42" s="89">
        <f t="shared" si="7"/>
        <v>111427</v>
      </c>
    </row>
    <row r="43" spans="1:20" ht="15">
      <c r="A43" s="119"/>
      <c r="B43" s="86" t="s">
        <v>62</v>
      </c>
      <c r="C43" s="191" t="s">
        <v>86</v>
      </c>
      <c r="D43" s="192"/>
      <c r="E43" s="115">
        <v>6378</v>
      </c>
      <c r="F43" s="116">
        <v>5948</v>
      </c>
      <c r="G43" s="115">
        <v>38064</v>
      </c>
      <c r="H43" s="116">
        <v>37847</v>
      </c>
      <c r="I43" s="115">
        <v>1776</v>
      </c>
      <c r="J43" s="116">
        <v>1758</v>
      </c>
      <c r="K43" s="88">
        <v>880</v>
      </c>
      <c r="L43" s="89">
        <v>941</v>
      </c>
      <c r="M43" s="115">
        <v>5819</v>
      </c>
      <c r="N43" s="116">
        <v>5730</v>
      </c>
      <c r="O43" s="115">
        <v>936</v>
      </c>
      <c r="P43" s="116">
        <v>837</v>
      </c>
      <c r="Q43" s="115">
        <v>0</v>
      </c>
      <c r="R43" s="89">
        <v>0</v>
      </c>
      <c r="S43" s="82">
        <f t="shared" si="7"/>
        <v>53853</v>
      </c>
      <c r="T43" s="89">
        <f t="shared" si="7"/>
        <v>53061</v>
      </c>
    </row>
    <row r="44" spans="1:20" ht="15">
      <c r="A44" s="119"/>
      <c r="B44" s="120" t="s">
        <v>64</v>
      </c>
      <c r="C44" s="205" t="s">
        <v>87</v>
      </c>
      <c r="D44" s="206"/>
      <c r="E44" s="94">
        <v>321</v>
      </c>
      <c r="F44" s="95">
        <v>396</v>
      </c>
      <c r="G44" s="94">
        <v>-47</v>
      </c>
      <c r="H44" s="95">
        <v>49</v>
      </c>
      <c r="I44" s="94">
        <v>5961</v>
      </c>
      <c r="J44" s="95">
        <v>4458</v>
      </c>
      <c r="K44" s="94">
        <v>9233</v>
      </c>
      <c r="L44" s="95">
        <v>8405</v>
      </c>
      <c r="M44" s="94">
        <v>135</v>
      </c>
      <c r="N44" s="95">
        <v>136</v>
      </c>
      <c r="O44" s="94">
        <v>145</v>
      </c>
      <c r="P44" s="95">
        <v>75</v>
      </c>
      <c r="Q44" s="94">
        <v>0</v>
      </c>
      <c r="R44" s="95">
        <v>0</v>
      </c>
      <c r="S44" s="94">
        <f t="shared" si="7"/>
        <v>15748</v>
      </c>
      <c r="T44" s="95">
        <f t="shared" si="7"/>
        <v>13519</v>
      </c>
    </row>
    <row r="45" spans="1:20" ht="15">
      <c r="A45" s="79"/>
      <c r="B45" s="36"/>
      <c r="C45" s="36"/>
      <c r="D45" s="36"/>
      <c r="E45" s="100">
        <f t="shared" ref="E45:T45" si="8">E41+E42+E43+E44</f>
        <v>20522</v>
      </c>
      <c r="F45" s="100">
        <f t="shared" si="8"/>
        <v>20005</v>
      </c>
      <c r="G45" s="100">
        <f t="shared" si="8"/>
        <v>43832</v>
      </c>
      <c r="H45" s="100">
        <f t="shared" si="8"/>
        <v>43510</v>
      </c>
      <c r="I45" s="100">
        <f t="shared" si="8"/>
        <v>77053</v>
      </c>
      <c r="J45" s="100">
        <f t="shared" si="8"/>
        <v>75428</v>
      </c>
      <c r="K45" s="100">
        <f t="shared" si="8"/>
        <v>38161</v>
      </c>
      <c r="L45" s="100">
        <f t="shared" si="8"/>
        <v>36620</v>
      </c>
      <c r="M45" s="100">
        <f t="shared" si="8"/>
        <v>8527</v>
      </c>
      <c r="N45" s="100">
        <f t="shared" si="8"/>
        <v>8066</v>
      </c>
      <c r="O45" s="100">
        <f t="shared" si="8"/>
        <v>2495</v>
      </c>
      <c r="P45" s="113">
        <f t="shared" si="8"/>
        <v>2372</v>
      </c>
      <c r="Q45" s="100">
        <f t="shared" si="8"/>
        <v>0</v>
      </c>
      <c r="R45" s="100">
        <f t="shared" si="8"/>
        <v>0</v>
      </c>
      <c r="S45" s="100">
        <f t="shared" si="8"/>
        <v>190590</v>
      </c>
      <c r="T45" s="100">
        <f t="shared" si="8"/>
        <v>186001</v>
      </c>
    </row>
    <row r="46" spans="1:20" ht="15">
      <c r="A46" s="101" t="s">
        <v>73</v>
      </c>
      <c r="B46" s="200" t="s">
        <v>88</v>
      </c>
      <c r="C46" s="201"/>
      <c r="D46" s="202"/>
      <c r="E46" s="121">
        <v>0</v>
      </c>
      <c r="F46" s="122">
        <v>0</v>
      </c>
      <c r="G46" s="121">
        <v>0</v>
      </c>
      <c r="H46" s="122">
        <v>0</v>
      </c>
      <c r="I46" s="121">
        <v>7656</v>
      </c>
      <c r="J46" s="122">
        <v>7042</v>
      </c>
      <c r="K46" s="121">
        <v>0</v>
      </c>
      <c r="L46" s="122">
        <v>0</v>
      </c>
      <c r="M46" s="121">
        <v>0</v>
      </c>
      <c r="N46" s="122">
        <v>0</v>
      </c>
      <c r="O46" s="121">
        <v>1</v>
      </c>
      <c r="P46" s="122">
        <v>1</v>
      </c>
      <c r="Q46" s="121">
        <v>0</v>
      </c>
      <c r="R46" s="122">
        <v>0</v>
      </c>
      <c r="S46" s="121">
        <f t="shared" ref="S46:T48" si="9">E46+G46+I46+K46+M46+O46+Q46</f>
        <v>7657</v>
      </c>
      <c r="T46" s="122">
        <f t="shared" si="9"/>
        <v>7043</v>
      </c>
    </row>
    <row r="47" spans="1:20" ht="15">
      <c r="A47" s="104" t="s">
        <v>75</v>
      </c>
      <c r="B47" s="105" t="s">
        <v>89</v>
      </c>
      <c r="C47" s="104"/>
      <c r="D47" s="104"/>
      <c r="E47" s="123">
        <v>140</v>
      </c>
      <c r="F47" s="124">
        <v>160</v>
      </c>
      <c r="G47" s="123">
        <v>461</v>
      </c>
      <c r="H47" s="124">
        <v>471</v>
      </c>
      <c r="I47" s="123">
        <v>262</v>
      </c>
      <c r="J47" s="124">
        <v>483</v>
      </c>
      <c r="K47" s="125">
        <v>143</v>
      </c>
      <c r="L47" s="126">
        <v>267</v>
      </c>
      <c r="M47" s="123">
        <v>2579</v>
      </c>
      <c r="N47" s="124">
        <v>2187</v>
      </c>
      <c r="O47" s="123">
        <v>132</v>
      </c>
      <c r="P47" s="124">
        <v>136</v>
      </c>
      <c r="Q47" s="123">
        <v>31</v>
      </c>
      <c r="R47" s="124">
        <v>38</v>
      </c>
      <c r="S47" s="121">
        <f t="shared" si="9"/>
        <v>3748</v>
      </c>
      <c r="T47" s="122">
        <f t="shared" si="9"/>
        <v>3742</v>
      </c>
    </row>
    <row r="48" spans="1:20" ht="15">
      <c r="A48" s="127" t="s">
        <v>77</v>
      </c>
      <c r="B48" s="80" t="s">
        <v>90</v>
      </c>
      <c r="C48" s="127"/>
      <c r="D48" s="127"/>
      <c r="E48" s="99">
        <v>6171</v>
      </c>
      <c r="F48" s="112">
        <v>5509</v>
      </c>
      <c r="G48" s="99">
        <v>11095</v>
      </c>
      <c r="H48" s="112">
        <v>10241</v>
      </c>
      <c r="I48" s="99">
        <v>6461</v>
      </c>
      <c r="J48" s="112">
        <v>6492</v>
      </c>
      <c r="K48" s="82">
        <v>1453</v>
      </c>
      <c r="L48" s="83">
        <v>1213</v>
      </c>
      <c r="M48" s="99">
        <v>2222</v>
      </c>
      <c r="N48" s="112">
        <v>2082</v>
      </c>
      <c r="O48" s="99">
        <v>1199</v>
      </c>
      <c r="P48" s="112">
        <v>1165</v>
      </c>
      <c r="Q48" s="99">
        <v>105</v>
      </c>
      <c r="R48" s="112">
        <v>150</v>
      </c>
      <c r="S48" s="82">
        <f t="shared" si="9"/>
        <v>28706</v>
      </c>
      <c r="T48" s="122">
        <f t="shared" si="9"/>
        <v>26852</v>
      </c>
    </row>
    <row r="49" spans="1:20" ht="16.5" thickBot="1">
      <c r="A49" s="128" t="s">
        <v>91</v>
      </c>
      <c r="B49" s="129"/>
      <c r="C49" s="129"/>
      <c r="D49" s="130"/>
      <c r="E49" s="107">
        <f t="shared" ref="E49:T49" si="10">E38+E45+E46+E47+E48</f>
        <v>27953</v>
      </c>
      <c r="F49" s="107">
        <f t="shared" si="10"/>
        <v>26812</v>
      </c>
      <c r="G49" s="107">
        <f t="shared" si="10"/>
        <v>58617</v>
      </c>
      <c r="H49" s="107">
        <f t="shared" si="10"/>
        <v>57399</v>
      </c>
      <c r="I49" s="107">
        <f t="shared" si="10"/>
        <v>91455</v>
      </c>
      <c r="J49" s="107">
        <f t="shared" si="10"/>
        <v>89518</v>
      </c>
      <c r="K49" s="107">
        <f t="shared" si="10"/>
        <v>39757</v>
      </c>
      <c r="L49" s="107">
        <f t="shared" si="10"/>
        <v>38100</v>
      </c>
      <c r="M49" s="107">
        <f t="shared" si="10"/>
        <v>13330</v>
      </c>
      <c r="N49" s="107">
        <f t="shared" si="10"/>
        <v>12337</v>
      </c>
      <c r="O49" s="107">
        <f t="shared" si="10"/>
        <v>3858</v>
      </c>
      <c r="P49" s="107">
        <f t="shared" si="10"/>
        <v>3708</v>
      </c>
      <c r="Q49" s="107">
        <f t="shared" si="10"/>
        <v>136</v>
      </c>
      <c r="R49" s="107">
        <f t="shared" si="10"/>
        <v>188</v>
      </c>
      <c r="S49" s="107">
        <f t="shared" si="10"/>
        <v>235106</v>
      </c>
      <c r="T49" s="107">
        <f t="shared" si="10"/>
        <v>228062</v>
      </c>
    </row>
    <row r="50" spans="1:20" ht="15.75" thickTop="1">
      <c r="A50" s="38"/>
      <c r="B50" s="39"/>
      <c r="C50" s="40"/>
      <c r="D50" s="40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0" t="s">
        <v>92</v>
      </c>
      <c r="S50" s="82">
        <v>27672</v>
      </c>
      <c r="T50" s="132">
        <v>26226</v>
      </c>
    </row>
    <row r="51" spans="1:20" ht="15.75" thickBot="1">
      <c r="A51" s="38"/>
      <c r="B51" s="39"/>
      <c r="C51" s="40"/>
      <c r="D51" s="40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3"/>
      <c r="R51" s="133" t="s">
        <v>93</v>
      </c>
      <c r="S51" s="134">
        <f>S49+S50</f>
        <v>262778</v>
      </c>
      <c r="T51" s="135">
        <f>T49+T50</f>
        <v>254288</v>
      </c>
    </row>
    <row r="52" spans="1:20" ht="15.75" thickTop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32"/>
    </row>
  </sheetData>
  <mergeCells count="31">
    <mergeCell ref="C11:D11"/>
    <mergeCell ref="B23:D23"/>
    <mergeCell ref="C42:D42"/>
    <mergeCell ref="C43:D43"/>
    <mergeCell ref="B39:D39"/>
    <mergeCell ref="S34:T34"/>
    <mergeCell ref="E35:F35"/>
    <mergeCell ref="G35:H35"/>
    <mergeCell ref="I35:J35"/>
    <mergeCell ref="K35:L35"/>
    <mergeCell ref="B46:D46"/>
    <mergeCell ref="E34:H34"/>
    <mergeCell ref="I34:N34"/>
    <mergeCell ref="O34:P34"/>
    <mergeCell ref="Q34:R34"/>
    <mergeCell ref="C44:D44"/>
    <mergeCell ref="M35:N35"/>
    <mergeCell ref="C12:D12"/>
    <mergeCell ref="C20:D20"/>
    <mergeCell ref="B24:D24"/>
    <mergeCell ref="A26:D26"/>
    <mergeCell ref="O4:P4"/>
    <mergeCell ref="Q4:R4"/>
    <mergeCell ref="S4:T4"/>
    <mergeCell ref="E5:F5"/>
    <mergeCell ref="G5:H5"/>
    <mergeCell ref="I5:J5"/>
    <mergeCell ref="K5:L5"/>
    <mergeCell ref="M5:N5"/>
    <mergeCell ref="E4:H4"/>
    <mergeCell ref="I4:N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IS Q1-2 2014</vt:lpstr>
      <vt:lpstr>IS Q2 2014</vt:lpstr>
      <vt:lpstr>BS 30.06.2014</vt:lpstr>
    </vt:vector>
  </TitlesOfParts>
  <Company>Munich Re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 Stefanie</dc:creator>
  <cp:lastModifiedBy>Müller Axel</cp:lastModifiedBy>
  <cp:lastPrinted>2013-05-07T07:06:09Z</cp:lastPrinted>
  <dcterms:created xsi:type="dcterms:W3CDTF">2012-05-04T12:16:24Z</dcterms:created>
  <dcterms:modified xsi:type="dcterms:W3CDTF">2014-08-06T11:48:57Z</dcterms:modified>
</cp:coreProperties>
</file>