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30" windowWidth="24915" windowHeight="11535" activeTab="3"/>
  </bookViews>
  <sheets>
    <sheet name="IS Q1 2013" sheetId="13" r:id="rId1"/>
    <sheet name="BS 31.03.2013" sheetId="14" r:id="rId2"/>
    <sheet name="IS Q2 2013" sheetId="17" r:id="rId3"/>
    <sheet name="IS Q1-2 2013" sheetId="15" r:id="rId4"/>
    <sheet name="BS 30.06.2013" sheetId="16" r:id="rId5"/>
  </sheets>
  <calcPr calcId="125725"/>
</workbook>
</file>

<file path=xl/calcChain.xml><?xml version="1.0" encoding="utf-8"?>
<calcChain xmlns="http://schemas.openxmlformats.org/spreadsheetml/2006/main">
  <c r="T48" i="16"/>
  <c r="S48"/>
  <c r="T47"/>
  <c r="S47"/>
  <c r="T46"/>
  <c r="S46"/>
  <c r="R45"/>
  <c r="R49" s="1"/>
  <c r="Q45"/>
  <c r="Q49" s="1"/>
  <c r="P45"/>
  <c r="P49" s="1"/>
  <c r="O45"/>
  <c r="O49" s="1"/>
  <c r="N45"/>
  <c r="N49" s="1"/>
  <c r="M45"/>
  <c r="M49" s="1"/>
  <c r="L45"/>
  <c r="L49" s="1"/>
  <c r="K45"/>
  <c r="K49" s="1"/>
  <c r="J45"/>
  <c r="J49" s="1"/>
  <c r="I45"/>
  <c r="I49" s="1"/>
  <c r="H45"/>
  <c r="H49" s="1"/>
  <c r="G45"/>
  <c r="G49" s="1"/>
  <c r="F45"/>
  <c r="F49" s="1"/>
  <c r="E45"/>
  <c r="E49" s="1"/>
  <c r="T44"/>
  <c r="S44"/>
  <c r="T43"/>
  <c r="S43"/>
  <c r="T42"/>
  <c r="S42"/>
  <c r="T41"/>
  <c r="S41"/>
  <c r="T38"/>
  <c r="S38"/>
  <c r="F36"/>
  <c r="E36"/>
  <c r="T25"/>
  <c r="S25"/>
  <c r="T24"/>
  <c r="S24"/>
  <c r="T23"/>
  <c r="S23"/>
  <c r="T21"/>
  <c r="S21"/>
  <c r="T20"/>
  <c r="S20"/>
  <c r="R19"/>
  <c r="R22" s="1"/>
  <c r="R26" s="1"/>
  <c r="Q19"/>
  <c r="Q22" s="1"/>
  <c r="Q26" s="1"/>
  <c r="P19"/>
  <c r="P22" s="1"/>
  <c r="P26" s="1"/>
  <c r="O19"/>
  <c r="O22" s="1"/>
  <c r="O26" s="1"/>
  <c r="N19"/>
  <c r="N22" s="1"/>
  <c r="N26" s="1"/>
  <c r="M19"/>
  <c r="M22" s="1"/>
  <c r="M26" s="1"/>
  <c r="L19"/>
  <c r="L22" s="1"/>
  <c r="L26" s="1"/>
  <c r="K19"/>
  <c r="K22" s="1"/>
  <c r="K26" s="1"/>
  <c r="J19"/>
  <c r="J22" s="1"/>
  <c r="J26" s="1"/>
  <c r="I19"/>
  <c r="I22" s="1"/>
  <c r="I26" s="1"/>
  <c r="H19"/>
  <c r="H22" s="1"/>
  <c r="H26" s="1"/>
  <c r="G19"/>
  <c r="G22" s="1"/>
  <c r="G26" s="1"/>
  <c r="F19"/>
  <c r="F22" s="1"/>
  <c r="E19"/>
  <c r="T18"/>
  <c r="S18"/>
  <c r="T17"/>
  <c r="S17"/>
  <c r="T16"/>
  <c r="S16"/>
  <c r="T14"/>
  <c r="S14"/>
  <c r="T13"/>
  <c r="S13"/>
  <c r="T12"/>
  <c r="S12"/>
  <c r="T11"/>
  <c r="S11"/>
  <c r="T8"/>
  <c r="S8"/>
  <c r="T6"/>
  <c r="T36" s="1"/>
  <c r="S6"/>
  <c r="S36" s="1"/>
  <c r="I6"/>
  <c r="H6"/>
  <c r="P6" s="1"/>
  <c r="P36" s="1"/>
  <c r="G6"/>
  <c r="G36" s="1"/>
  <c r="S22" l="1"/>
  <c r="S26" s="1"/>
  <c r="S19"/>
  <c r="F26"/>
  <c r="K6"/>
  <c r="O6"/>
  <c r="O36" s="1"/>
  <c r="E22"/>
  <c r="T45"/>
  <c r="J6"/>
  <c r="N6"/>
  <c r="N36" s="1"/>
  <c r="R6"/>
  <c r="R36" s="1"/>
  <c r="T19"/>
  <c r="I36"/>
  <c r="S45"/>
  <c r="S49" s="1"/>
  <c r="S51" s="1"/>
  <c r="M6"/>
  <c r="M36" s="1"/>
  <c r="Q6"/>
  <c r="Q36" s="1"/>
  <c r="H36"/>
  <c r="L6"/>
  <c r="L36" l="1"/>
  <c r="J36"/>
  <c r="K36"/>
  <c r="E26"/>
  <c r="T49"/>
  <c r="T22"/>
  <c r="T51" l="1"/>
  <c r="T26"/>
  <c r="R38" i="17" l="1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O27"/>
  <c r="O31" s="1"/>
  <c r="N27"/>
  <c r="M27"/>
  <c r="L27"/>
  <c r="L31" s="1"/>
  <c r="K27"/>
  <c r="K31" s="1"/>
  <c r="J27"/>
  <c r="I27"/>
  <c r="H27"/>
  <c r="H31" s="1"/>
  <c r="G27"/>
  <c r="G31" s="1"/>
  <c r="F27"/>
  <c r="E27"/>
  <c r="D27"/>
  <c r="D31" s="1"/>
  <c r="C27"/>
  <c r="C31" s="1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R20" s="1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E7"/>
  <c r="G7" s="1"/>
  <c r="I7" s="1"/>
  <c r="R38" i="15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P31" s="1"/>
  <c r="O27"/>
  <c r="O31" s="1"/>
  <c r="N27"/>
  <c r="M27"/>
  <c r="L27"/>
  <c r="L31" s="1"/>
  <c r="K27"/>
  <c r="K31" s="1"/>
  <c r="J27"/>
  <c r="I27"/>
  <c r="H27"/>
  <c r="H31" s="1"/>
  <c r="G27"/>
  <c r="G31" s="1"/>
  <c r="F27"/>
  <c r="E27"/>
  <c r="D27"/>
  <c r="D31" s="1"/>
  <c r="C27"/>
  <c r="C31" s="1"/>
  <c r="R26"/>
  <c r="Q26"/>
  <c r="R25"/>
  <c r="Q25"/>
  <c r="P23"/>
  <c r="O23"/>
  <c r="O32" s="1"/>
  <c r="O35" s="1"/>
  <c r="O37" s="1"/>
  <c r="N23"/>
  <c r="M23"/>
  <c r="L23"/>
  <c r="K23"/>
  <c r="K32" s="1"/>
  <c r="K35" s="1"/>
  <c r="K37" s="1"/>
  <c r="J23"/>
  <c r="I23"/>
  <c r="H23"/>
  <c r="G23"/>
  <c r="G32" s="1"/>
  <c r="G35" s="1"/>
  <c r="G37" s="1"/>
  <c r="F23"/>
  <c r="E23"/>
  <c r="D23"/>
  <c r="C23"/>
  <c r="C32" s="1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R16" s="1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Q11" s="1"/>
  <c r="R9"/>
  <c r="Q9"/>
  <c r="R7"/>
  <c r="Q7"/>
  <c r="F7"/>
  <c r="H7" s="1"/>
  <c r="E7"/>
  <c r="G7" s="1"/>
  <c r="Q30" l="1"/>
  <c r="R20"/>
  <c r="Q16" i="17"/>
  <c r="R16"/>
  <c r="P31"/>
  <c r="Q20"/>
  <c r="Q11"/>
  <c r="E31"/>
  <c r="Q31" s="1"/>
  <c r="I31"/>
  <c r="M31"/>
  <c r="F31"/>
  <c r="F32" s="1"/>
  <c r="F35" s="1"/>
  <c r="F37" s="1"/>
  <c r="J31"/>
  <c r="J32" s="1"/>
  <c r="J35" s="1"/>
  <c r="J37" s="1"/>
  <c r="N31"/>
  <c r="N32" s="1"/>
  <c r="N35" s="1"/>
  <c r="N37" s="1"/>
  <c r="E32"/>
  <c r="E35" s="1"/>
  <c r="E37" s="1"/>
  <c r="I32"/>
  <c r="I35" s="1"/>
  <c r="I37" s="1"/>
  <c r="M32"/>
  <c r="M35" s="1"/>
  <c r="M37" s="1"/>
  <c r="R11"/>
  <c r="Q30"/>
  <c r="M7"/>
  <c r="K7"/>
  <c r="O7" s="1"/>
  <c r="D32"/>
  <c r="H32"/>
  <c r="H35" s="1"/>
  <c r="H37" s="1"/>
  <c r="L32"/>
  <c r="L35" s="1"/>
  <c r="L37" s="1"/>
  <c r="P32"/>
  <c r="P35" s="1"/>
  <c r="P37" s="1"/>
  <c r="C32"/>
  <c r="G32"/>
  <c r="G35" s="1"/>
  <c r="G37" s="1"/>
  <c r="K32"/>
  <c r="K35" s="1"/>
  <c r="K37" s="1"/>
  <c r="O32"/>
  <c r="O35" s="1"/>
  <c r="O37" s="1"/>
  <c r="H7"/>
  <c r="J7" s="1"/>
  <c r="R23"/>
  <c r="R27"/>
  <c r="Q23"/>
  <c r="Q27"/>
  <c r="R30"/>
  <c r="E31" i="15"/>
  <c r="Q31" s="1"/>
  <c r="I31"/>
  <c r="M31"/>
  <c r="F31"/>
  <c r="F32" s="1"/>
  <c r="F35" s="1"/>
  <c r="F37" s="1"/>
  <c r="J31"/>
  <c r="J32" s="1"/>
  <c r="J35" s="1"/>
  <c r="J37" s="1"/>
  <c r="N31"/>
  <c r="N32" s="1"/>
  <c r="N35" s="1"/>
  <c r="N37" s="1"/>
  <c r="Q16"/>
  <c r="Q20"/>
  <c r="E32"/>
  <c r="E35" s="1"/>
  <c r="E37" s="1"/>
  <c r="I32"/>
  <c r="I35" s="1"/>
  <c r="I37" s="1"/>
  <c r="M32"/>
  <c r="M35" s="1"/>
  <c r="M37" s="1"/>
  <c r="R11"/>
  <c r="C35"/>
  <c r="J7"/>
  <c r="I7"/>
  <c r="D32"/>
  <c r="H32"/>
  <c r="H35" s="1"/>
  <c r="H37" s="1"/>
  <c r="L32"/>
  <c r="L35" s="1"/>
  <c r="L37" s="1"/>
  <c r="P32"/>
  <c r="P35" s="1"/>
  <c r="P37" s="1"/>
  <c r="R23"/>
  <c r="R27"/>
  <c r="R30"/>
  <c r="Q23"/>
  <c r="Q27"/>
  <c r="R31" i="17" l="1"/>
  <c r="Q32"/>
  <c r="C35"/>
  <c r="R32"/>
  <c r="D35"/>
  <c r="L7"/>
  <c r="P7" s="1"/>
  <c r="N7"/>
  <c r="Q32" i="15"/>
  <c r="R31"/>
  <c r="Q35"/>
  <c r="C37"/>
  <c r="Q37" s="1"/>
  <c r="K7"/>
  <c r="O7" s="1"/>
  <c r="M7"/>
  <c r="R32"/>
  <c r="D35"/>
  <c r="L7"/>
  <c r="P7" s="1"/>
  <c r="N7"/>
  <c r="Q35" i="17" l="1"/>
  <c r="C37"/>
  <c r="Q37" s="1"/>
  <c r="R35"/>
  <c r="D37"/>
  <c r="R37" s="1"/>
  <c r="R35" i="15"/>
  <c r="D37"/>
  <c r="R37" s="1"/>
</calcChain>
</file>

<file path=xl/sharedStrings.xml><?xml version="1.0" encoding="utf-8"?>
<sst xmlns="http://schemas.openxmlformats.org/spreadsheetml/2006/main" count="375" uniqueCount="108">
  <si>
    <t>Reinsurance</t>
  </si>
  <si>
    <t>Primary insurance</t>
  </si>
  <si>
    <t>Munich 
Health</t>
  </si>
  <si>
    <t>Asset 
management</t>
  </si>
  <si>
    <t>Total</t>
  </si>
  <si>
    <t>Life</t>
  </si>
  <si>
    <t>Property-
casualty</t>
  </si>
  <si>
    <t>Health</t>
  </si>
  <si>
    <t>€m</t>
  </si>
  <si>
    <t>Q1
2012</t>
  </si>
  <si>
    <t>Gross premiums written</t>
  </si>
  <si>
    <t>1.</t>
  </si>
  <si>
    <t>Earned premiums</t>
  </si>
  <si>
    <t>- Gross</t>
  </si>
  <si>
    <t>- Ceded</t>
  </si>
  <si>
    <t>- Net</t>
  </si>
  <si>
    <t>2.</t>
  </si>
  <si>
    <t>Income from technical interests</t>
  </si>
  <si>
    <t>3.</t>
  </si>
  <si>
    <t>Net expenses for claims and benefits</t>
  </si>
  <si>
    <t>- Ceded share</t>
  </si>
  <si>
    <t>4.</t>
  </si>
  <si>
    <t>Operating expenses</t>
  </si>
  <si>
    <t>Thereof:</t>
  </si>
  <si>
    <t>5.</t>
  </si>
  <si>
    <t>Technical result</t>
  </si>
  <si>
    <t>6.</t>
  </si>
  <si>
    <t>Investment result</t>
  </si>
  <si>
    <t>- Investment Income</t>
  </si>
  <si>
    <t>- Investment Expenses</t>
  </si>
  <si>
    <t>- Total</t>
  </si>
  <si>
    <t>7.</t>
  </si>
  <si>
    <t>Other operating income</t>
  </si>
  <si>
    <t>8.</t>
  </si>
  <si>
    <t>Other operating expenses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</si>
  <si>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</si>
  <si>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</si>
  <si>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</si>
  <si>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</si>
  <si>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</si>
  <si>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</si>
  <si>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</si>
  <si>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t>Other non-operating result, impairment losses of goodwill and net finance costs</t>
  </si>
  <si>
    <t>13.</t>
  </si>
  <si>
    <t>Taxes on income</t>
  </si>
  <si>
    <t>14.</t>
  </si>
  <si>
    <t>Consolidated result</t>
  </si>
  <si>
    <t>-Attributable to MR equity holders</t>
  </si>
  <si>
    <t>-Attributable to minority interests</t>
  </si>
  <si>
    <t>Assets</t>
  </si>
  <si>
    <t>Munich Health</t>
  </si>
  <si>
    <t>Asset management</t>
  </si>
  <si>
    <t>Property-casualty</t>
  </si>
  <si>
    <t xml:space="preserve">Life 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</si>
  <si>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</si>
  <si>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</si>
  <si>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</si>
  <si>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</si>
  <si>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</si>
  <si>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</si>
  <si>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</si>
  <si>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</si>
  <si>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</si>
  <si>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</si>
  <si>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</si>
  <si>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</si>
  <si>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</si>
  <si>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</si>
  <si>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</si>
  <si>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</si>
  <si>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V.</t>
  </si>
  <si>
    <t>Deposits retained on assumed reinsurance</t>
  </si>
  <si>
    <t xml:space="preserve">VI. </t>
  </si>
  <si>
    <t>Other investments</t>
  </si>
  <si>
    <t>C.</t>
  </si>
  <si>
    <t>Investments for the benefit of life insurance policyholders who bear the investment risk</t>
  </si>
  <si>
    <t>D.</t>
  </si>
  <si>
    <t>Ceded share of underwriting provisions</t>
  </si>
  <si>
    <t>E.</t>
  </si>
  <si>
    <t>Other segment assets</t>
  </si>
  <si>
    <t>Total segment assets</t>
  </si>
  <si>
    <t xml:space="preserve"> </t>
  </si>
  <si>
    <t>Equity and liabilities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</si>
  <si>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</si>
  <si>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</si>
  <si>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</si>
  <si>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</si>
  <si>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</si>
  <si>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</si>
  <si>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underwriting provisions for life insurance policies where the investment risk is borne by the policyholders</t>
  </si>
  <si>
    <t>Other accrued liabilities</t>
  </si>
  <si>
    <t>Other segment liabilities</t>
  </si>
  <si>
    <t>Total segment liabilities</t>
  </si>
  <si>
    <t>Equity</t>
  </si>
  <si>
    <t>Total equity and liabilities</t>
  </si>
  <si>
    <t>Assets - segment reporting</t>
  </si>
  <si>
    <t>31.12.2012
€m</t>
  </si>
  <si>
    <t>Equity and Liabilities - segment reporting</t>
  </si>
  <si>
    <t>Income Statement - Segment Reporting</t>
  </si>
  <si>
    <t>31.03.2013
€m</t>
  </si>
  <si>
    <t>Q1
2013</t>
  </si>
  <si>
    <t>Income Statement - Segment Reporting - ytd</t>
  </si>
  <si>
    <t>Q1-2
2013</t>
  </si>
  <si>
    <t>Q1-2
2012</t>
  </si>
  <si>
    <t>Income Statement - Segment Reporting - sta</t>
  </si>
  <si>
    <t>Q2
2013</t>
  </si>
  <si>
    <t>Q2
2012</t>
  </si>
  <si>
    <t>30.06.2013
€m</t>
  </si>
</sst>
</file>

<file path=xl/styles.xml><?xml version="1.0" encoding="utf-8"?>
<styleSheet xmlns="http://schemas.openxmlformats.org/spreadsheetml/2006/main">
  <fonts count="21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u/>
      <sz val="24"/>
      <color theme="0"/>
      <name val="Arial"/>
      <family val="2"/>
    </font>
    <font>
      <b/>
      <sz val="16"/>
      <name val="Arial"/>
      <family val="2"/>
    </font>
    <font>
      <sz val="11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490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02">
    <xf numFmtId="0" fontId="0" fillId="0" borderId="0" xfId="0"/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5" fillId="4" borderId="7" xfId="0" applyFont="1" applyFill="1" applyBorder="1"/>
    <xf numFmtId="0" fontId="6" fillId="4" borderId="8" xfId="0" applyFont="1" applyFill="1" applyBorder="1"/>
    <xf numFmtId="0" fontId="5" fillId="3" borderId="7" xfId="0" applyFont="1" applyFill="1" applyBorder="1"/>
    <xf numFmtId="0" fontId="7" fillId="3" borderId="8" xfId="0" applyFont="1" applyFill="1" applyBorder="1"/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quotePrefix="1" applyFont="1" applyBorder="1" applyAlignment="1"/>
    <xf numFmtId="0" fontId="4" fillId="0" borderId="4" xfId="0" quotePrefix="1" applyFont="1" applyBorder="1" applyAlignment="1"/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/>
    <xf numFmtId="0" fontId="4" fillId="0" borderId="7" xfId="0" quotePrefix="1" applyFont="1" applyBorder="1" applyAlignment="1"/>
    <xf numFmtId="0" fontId="5" fillId="0" borderId="4" xfId="0" quotePrefix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0" borderId="1" xfId="0" quotePrefix="1" applyFont="1" applyBorder="1" applyAlignment="1"/>
    <xf numFmtId="0" fontId="5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vertical="top"/>
    </xf>
    <xf numFmtId="49" fontId="4" fillId="0" borderId="16" xfId="0" applyNumberFormat="1" applyFont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Border="1" applyAlignment="1">
      <alignment horizontal="left" indent="1"/>
    </xf>
    <xf numFmtId="0" fontId="1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textRotation="180"/>
    </xf>
    <xf numFmtId="0" fontId="5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4" fillId="0" borderId="4" xfId="0" quotePrefix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5" fillId="0" borderId="1" xfId="0" applyFont="1" applyBorder="1" applyAlignment="1">
      <alignment horizontal="left"/>
    </xf>
    <xf numFmtId="14" fontId="5" fillId="3" borderId="3" xfId="0" applyNumberFormat="1" applyFont="1" applyFill="1" applyBorder="1" applyAlignment="1">
      <alignment horizontal="center" wrapText="1"/>
    </xf>
    <xf numFmtId="0" fontId="4" fillId="0" borderId="0" xfId="1" applyFont="1" applyFill="1" applyBorder="1"/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/>
    <xf numFmtId="0" fontId="4" fillId="0" borderId="7" xfId="1" applyFont="1" applyFill="1" applyBorder="1"/>
    <xf numFmtId="0" fontId="4" fillId="0" borderId="0" xfId="1" applyFont="1" applyFill="1" applyAlignment="1">
      <alignment vertical="top"/>
    </xf>
    <xf numFmtId="0" fontId="4" fillId="0" borderId="4" xfId="1" applyFont="1" applyFill="1" applyBorder="1" applyAlignment="1">
      <alignment vertical="top"/>
    </xf>
    <xf numFmtId="0" fontId="4" fillId="0" borderId="7" xfId="1" applyFont="1" applyFill="1" applyBorder="1" applyAlignment="1">
      <alignment horizontal="left"/>
    </xf>
    <xf numFmtId="0" fontId="4" fillId="0" borderId="7" xfId="1" applyFont="1" applyBorder="1" applyAlignment="1">
      <alignment horizontal="left"/>
    </xf>
    <xf numFmtId="3" fontId="5" fillId="0" borderId="9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3" fontId="4" fillId="0" borderId="13" xfId="1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3" fontId="4" fillId="0" borderId="6" xfId="1" applyNumberFormat="1" applyFont="1" applyFill="1" applyBorder="1" applyAlignment="1">
      <alignment horizontal="right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3" fontId="4" fillId="0" borderId="13" xfId="1" applyNumberFormat="1" applyFont="1" applyFill="1" applyBorder="1" applyAlignment="1">
      <alignment horizontal="right" vertical="center"/>
    </xf>
    <xf numFmtId="14" fontId="5" fillId="3" borderId="9" xfId="1" applyNumberFormat="1" applyFont="1" applyFill="1" applyBorder="1" applyAlignment="1">
      <alignment horizontal="center" wrapText="1"/>
    </xf>
    <xf numFmtId="14" fontId="4" fillId="3" borderId="9" xfId="1" applyNumberFormat="1" applyFont="1" applyFill="1" applyBorder="1" applyAlignment="1">
      <alignment horizontal="center" wrapText="1"/>
    </xf>
    <xf numFmtId="0" fontId="5" fillId="3" borderId="9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right" wrapText="1"/>
    </xf>
    <xf numFmtId="14" fontId="4" fillId="0" borderId="13" xfId="1" applyNumberFormat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center" wrapText="1"/>
    </xf>
    <xf numFmtId="14" fontId="4" fillId="0" borderId="13" xfId="1" applyNumberFormat="1" applyFont="1" applyFill="1" applyBorder="1" applyAlignment="1">
      <alignment horizontal="center" wrapText="1"/>
    </xf>
    <xf numFmtId="0" fontId="7" fillId="0" borderId="11" xfId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4" fillId="3" borderId="7" xfId="1" applyFont="1" applyFill="1" applyBorder="1"/>
    <xf numFmtId="0" fontId="7" fillId="3" borderId="8" xfId="1" applyFont="1" applyFill="1" applyBorder="1"/>
    <xf numFmtId="0" fontId="4" fillId="3" borderId="0" xfId="1" applyFont="1" applyFill="1" applyBorder="1"/>
    <xf numFmtId="3" fontId="5" fillId="0" borderId="14" xfId="1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14" fontId="4" fillId="3" borderId="14" xfId="1" applyNumberFormat="1" applyFont="1" applyFill="1" applyBorder="1" applyAlignment="1">
      <alignment horizontal="center" wrapText="1"/>
    </xf>
    <xf numFmtId="0" fontId="11" fillId="4" borderId="0" xfId="1" applyFont="1" applyFill="1" applyBorder="1"/>
    <xf numFmtId="0" fontId="11" fillId="4" borderId="11" xfId="1" applyFont="1" applyFill="1" applyBorder="1"/>
    <xf numFmtId="0" fontId="4" fillId="0" borderId="0" xfId="1" applyFont="1" applyFill="1" applyBorder="1" applyAlignment="1">
      <alignment horizontal="left" wrapText="1"/>
    </xf>
    <xf numFmtId="3" fontId="4" fillId="0" borderId="14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Border="1" applyAlignment="1">
      <alignment horizontal="left"/>
    </xf>
    <xf numFmtId="0" fontId="4" fillId="0" borderId="4" xfId="1" applyFont="1" applyFill="1" applyBorder="1" applyAlignment="1">
      <alignment vertical="top"/>
    </xf>
    <xf numFmtId="0" fontId="4" fillId="0" borderId="0" xfId="1" applyFont="1" applyFill="1" applyAlignment="1"/>
    <xf numFmtId="0" fontId="4" fillId="0" borderId="0" xfId="1" applyFont="1" applyFill="1" applyBorder="1" applyAlignment="1">
      <alignment vertical="top"/>
    </xf>
    <xf numFmtId="3" fontId="5" fillId="0" borderId="9" xfId="1" applyNumberFormat="1" applyFont="1" applyFill="1" applyBorder="1" applyAlignment="1">
      <alignment horizontal="right" vertical="center"/>
    </xf>
    <xf numFmtId="3" fontId="4" fillId="0" borderId="9" xfId="1" applyNumberFormat="1" applyFont="1" applyFill="1" applyBorder="1" applyAlignment="1">
      <alignment horizontal="right" vertical="center"/>
    </xf>
    <xf numFmtId="3" fontId="4" fillId="0" borderId="13" xfId="1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/>
    </xf>
    <xf numFmtId="0" fontId="4" fillId="3" borderId="9" xfId="1" applyFont="1" applyFill="1" applyBorder="1" applyAlignment="1">
      <alignment horizontal="center" wrapText="1"/>
    </xf>
    <xf numFmtId="0" fontId="5" fillId="3" borderId="9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right" wrapText="1"/>
    </xf>
    <xf numFmtId="14" fontId="4" fillId="0" borderId="13" xfId="1" applyNumberFormat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center" wrapText="1"/>
    </xf>
    <xf numFmtId="14" fontId="4" fillId="0" borderId="13" xfId="1" applyNumberFormat="1" applyFont="1" applyFill="1" applyBorder="1" applyAlignment="1">
      <alignment horizontal="center" wrapText="1"/>
    </xf>
    <xf numFmtId="0" fontId="7" fillId="0" borderId="11" xfId="1" applyFont="1" applyFill="1" applyBorder="1"/>
    <xf numFmtId="3" fontId="5" fillId="0" borderId="13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21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/>
    </xf>
    <xf numFmtId="0" fontId="5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4" fillId="3" borderId="7" xfId="1" applyFont="1" applyFill="1" applyBorder="1"/>
    <xf numFmtId="0" fontId="7" fillId="3" borderId="8" xfId="1" applyFont="1" applyFill="1" applyBorder="1"/>
    <xf numFmtId="0" fontId="4" fillId="3" borderId="0" xfId="1" applyFont="1" applyFill="1" applyBorder="1"/>
    <xf numFmtId="3" fontId="5" fillId="0" borderId="14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righ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 indent="1"/>
    </xf>
    <xf numFmtId="0" fontId="13" fillId="0" borderId="0" xfId="1" applyFont="1" applyFill="1" applyBorder="1" applyAlignment="1">
      <alignment horizontal="left" vertical="center"/>
    </xf>
    <xf numFmtId="3" fontId="5" fillId="0" borderId="3" xfId="1" applyNumberFormat="1" applyFont="1" applyFill="1" applyBorder="1" applyAlignment="1">
      <alignment horizontal="right" vertical="center"/>
    </xf>
    <xf numFmtId="0" fontId="11" fillId="4" borderId="0" xfId="1" applyFont="1" applyFill="1" applyBorder="1"/>
    <xf numFmtId="0" fontId="11" fillId="4" borderId="11" xfId="1" applyFont="1" applyFill="1" applyBorder="1"/>
    <xf numFmtId="0" fontId="4" fillId="0" borderId="12" xfId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 vertical="center"/>
    </xf>
    <xf numFmtId="3" fontId="4" fillId="0" borderId="12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21" xfId="1" applyNumberFormat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vertical="center"/>
    </xf>
    <xf numFmtId="0" fontId="5" fillId="0" borderId="19" xfId="1" applyFont="1" applyBorder="1" applyAlignment="1">
      <alignment horizontal="right"/>
    </xf>
    <xf numFmtId="0" fontId="5" fillId="3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vertical="top"/>
    </xf>
    <xf numFmtId="0" fontId="4" fillId="0" borderId="7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14" fontId="5" fillId="3" borderId="3" xfId="1" applyNumberFormat="1" applyFont="1" applyFill="1" applyBorder="1" applyAlignment="1">
      <alignment horizontal="center" wrapText="1"/>
    </xf>
    <xf numFmtId="3" fontId="5" fillId="0" borderId="12" xfId="1" applyNumberFormat="1" applyFont="1" applyFill="1" applyBorder="1"/>
    <xf numFmtId="3" fontId="5" fillId="0" borderId="14" xfId="1" applyNumberFormat="1" applyFont="1" applyFill="1" applyBorder="1"/>
    <xf numFmtId="3" fontId="5" fillId="0" borderId="13" xfId="1" applyNumberFormat="1" applyFont="1" applyFill="1" applyBorder="1"/>
    <xf numFmtId="3" fontId="5" fillId="0" borderId="17" xfId="1" applyNumberFormat="1" applyFont="1" applyFill="1" applyBorder="1"/>
    <xf numFmtId="3" fontId="5" fillId="0" borderId="6" xfId="1" applyNumberFormat="1" applyFont="1" applyFill="1" applyBorder="1"/>
    <xf numFmtId="3" fontId="5" fillId="0" borderId="9" xfId="1" applyNumberFormat="1" applyFont="1" applyFill="1" applyBorder="1"/>
    <xf numFmtId="0" fontId="4" fillId="0" borderId="10" xfId="1" applyFont="1" applyFill="1" applyBorder="1"/>
    <xf numFmtId="0" fontId="4" fillId="0" borderId="10" xfId="1" applyFont="1" applyBorder="1"/>
    <xf numFmtId="0" fontId="4" fillId="0" borderId="6" xfId="1" applyFont="1" applyBorder="1"/>
    <xf numFmtId="3" fontId="5" fillId="0" borderId="12" xfId="1" applyNumberFormat="1" applyFont="1" applyFill="1" applyBorder="1" applyAlignment="1">
      <alignment vertical="center"/>
    </xf>
    <xf numFmtId="14" fontId="4" fillId="3" borderId="3" xfId="1" applyNumberFormat="1" applyFont="1" applyFill="1" applyBorder="1" applyAlignment="1">
      <alignment horizontal="center" wrapText="1"/>
    </xf>
    <xf numFmtId="14" fontId="5" fillId="3" borderId="4" xfId="1" applyNumberFormat="1" applyFont="1" applyFill="1" applyBorder="1" applyAlignment="1">
      <alignment horizontal="center" wrapText="1"/>
    </xf>
    <xf numFmtId="3" fontId="5" fillId="0" borderId="3" xfId="1" applyNumberFormat="1" applyFont="1" applyFill="1" applyBorder="1"/>
    <xf numFmtId="3" fontId="5" fillId="0" borderId="15" xfId="1" applyNumberFormat="1" applyFont="1" applyFill="1" applyBorder="1"/>
    <xf numFmtId="3" fontId="5" fillId="0" borderId="15" xfId="1" applyNumberFormat="1" applyFont="1" applyFill="1" applyBorder="1" applyAlignment="1">
      <alignment vertical="center"/>
    </xf>
    <xf numFmtId="3" fontId="4" fillId="0" borderId="12" xfId="1" applyNumberFormat="1" applyFont="1" applyFill="1" applyBorder="1"/>
    <xf numFmtId="3" fontId="4" fillId="0" borderId="14" xfId="1" applyNumberFormat="1" applyFont="1" applyFill="1" applyBorder="1"/>
    <xf numFmtId="3" fontId="4" fillId="0" borderId="6" xfId="1" applyNumberFormat="1" applyFont="1" applyFill="1" applyBorder="1"/>
    <xf numFmtId="3" fontId="4" fillId="0" borderId="13" xfId="1" applyNumberFormat="1" applyFont="1" applyFill="1" applyBorder="1"/>
    <xf numFmtId="3" fontId="4" fillId="0" borderId="9" xfId="1" applyNumberFormat="1" applyFont="1" applyFill="1" applyBorder="1"/>
    <xf numFmtId="3" fontId="4" fillId="0" borderId="3" xfId="1" applyNumberFormat="1" applyFont="1" applyFill="1" applyBorder="1"/>
    <xf numFmtId="3" fontId="4" fillId="0" borderId="12" xfId="1" applyNumberFormat="1" applyFont="1" applyFill="1" applyBorder="1" applyAlignment="1">
      <alignment vertical="center"/>
    </xf>
    <xf numFmtId="3" fontId="4" fillId="0" borderId="15" xfId="1" applyNumberFormat="1" applyFont="1" applyFill="1" applyBorder="1"/>
    <xf numFmtId="3" fontId="4" fillId="0" borderId="15" xfId="1" applyNumberFormat="1" applyFont="1" applyFill="1" applyBorder="1" applyAlignment="1">
      <alignment vertical="center"/>
    </xf>
    <xf numFmtId="3" fontId="4" fillId="0" borderId="17" xfId="1" applyNumberFormat="1" applyFont="1" applyFill="1" applyBorder="1"/>
    <xf numFmtId="3" fontId="4" fillId="0" borderId="13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18" xfId="1" applyNumberFormat="1" applyFont="1" applyFill="1" applyBorder="1"/>
    <xf numFmtId="0" fontId="14" fillId="0" borderId="0" xfId="0" applyFont="1" applyFill="1"/>
    <xf numFmtId="0" fontId="17" fillId="0" borderId="0" xfId="0" applyFont="1" applyAlignment="1">
      <alignment textRotation="180"/>
    </xf>
    <xf numFmtId="0" fontId="18" fillId="0" borderId="0" xfId="0" applyFont="1"/>
    <xf numFmtId="14" fontId="5" fillId="3" borderId="4" xfId="0" applyNumberFormat="1" applyFont="1" applyFill="1" applyBorder="1" applyAlignment="1">
      <alignment horizontal="center" wrapText="1"/>
    </xf>
    <xf numFmtId="14" fontId="4" fillId="3" borderId="3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10" xfId="0" applyFont="1" applyBorder="1"/>
    <xf numFmtId="0" fontId="4" fillId="0" borderId="6" xfId="0" applyFont="1" applyBorder="1"/>
    <xf numFmtId="0" fontId="18" fillId="0" borderId="0" xfId="0" applyFont="1" applyBorder="1"/>
    <xf numFmtId="3" fontId="5" fillId="0" borderId="12" xfId="0" applyNumberFormat="1" applyFont="1" applyFill="1" applyBorder="1"/>
    <xf numFmtId="3" fontId="4" fillId="0" borderId="12" xfId="0" applyNumberFormat="1" applyFont="1" applyFill="1" applyBorder="1"/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5" fillId="0" borderId="6" xfId="0" applyNumberFormat="1" applyFont="1" applyFill="1" applyBorder="1"/>
    <xf numFmtId="3" fontId="4" fillId="0" borderId="6" xfId="0" applyNumberFormat="1" applyFont="1" applyFill="1" applyBorder="1"/>
    <xf numFmtId="3" fontId="5" fillId="0" borderId="13" xfId="0" applyNumberFormat="1" applyFont="1" applyFill="1" applyBorder="1"/>
    <xf numFmtId="3" fontId="5" fillId="0" borderId="9" xfId="0" applyNumberFormat="1" applyFont="1" applyFill="1" applyBorder="1"/>
    <xf numFmtId="3" fontId="4" fillId="0" borderId="9" xfId="0" applyNumberFormat="1" applyFont="1" applyFill="1" applyBorder="1"/>
    <xf numFmtId="3" fontId="5" fillId="0" borderId="3" xfId="0" applyNumberFormat="1" applyFont="1" applyFill="1" applyBorder="1"/>
    <xf numFmtId="3" fontId="4" fillId="0" borderId="3" xfId="0" applyNumberFormat="1" applyFont="1" applyFill="1" applyBorder="1"/>
    <xf numFmtId="3" fontId="5" fillId="0" borderId="14" xfId="0" applyNumberFormat="1" applyFont="1" applyFill="1" applyBorder="1"/>
    <xf numFmtId="3" fontId="4" fillId="0" borderId="14" xfId="0" applyNumberFormat="1" applyFont="1" applyFill="1" applyBorder="1"/>
    <xf numFmtId="3" fontId="5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5" fillId="0" borderId="15" xfId="0" applyNumberFormat="1" applyFont="1" applyFill="1" applyBorder="1"/>
    <xf numFmtId="3" fontId="4" fillId="0" borderId="15" xfId="0" applyNumberFormat="1" applyFont="1" applyFill="1" applyBorder="1"/>
    <xf numFmtId="3" fontId="5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Fill="1" applyBorder="1"/>
    <xf numFmtId="3" fontId="5" fillId="0" borderId="17" xfId="0" applyNumberFormat="1" applyFont="1" applyFill="1" applyBorder="1"/>
    <xf numFmtId="3" fontId="4" fillId="0" borderId="17" xfId="0" applyNumberFormat="1" applyFont="1" applyFill="1" applyBorder="1"/>
    <xf numFmtId="3" fontId="4" fillId="0" borderId="18" xfId="0" applyNumberFormat="1" applyFont="1" applyFill="1" applyBorder="1"/>
    <xf numFmtId="0" fontId="8" fillId="0" borderId="0" xfId="0" applyFont="1"/>
    <xf numFmtId="0" fontId="5" fillId="0" borderId="0" xfId="0" applyFont="1" applyFill="1" applyBorder="1"/>
    <xf numFmtId="0" fontId="19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4" xfId="0" quotePrefix="1" applyFont="1" applyFill="1" applyBorder="1" applyAlignment="1">
      <alignment horizontal="left"/>
    </xf>
    <xf numFmtId="0" fontId="4" fillId="0" borderId="0" xfId="0" quotePrefix="1" applyFont="1" applyBorder="1"/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11" fillId="4" borderId="0" xfId="0" applyFont="1" applyFill="1" applyBorder="1"/>
    <xf numFmtId="0" fontId="11" fillId="4" borderId="11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14" fontId="4" fillId="3" borderId="14" xfId="0" applyNumberFormat="1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 wrapText="1"/>
    </xf>
    <xf numFmtId="14" fontId="4" fillId="3" borderId="9" xfId="0" applyNumberFormat="1" applyFont="1" applyFill="1" applyBorder="1" applyAlignment="1">
      <alignment horizontal="center" wrapText="1"/>
    </xf>
    <xf numFmtId="0" fontId="7" fillId="0" borderId="11" xfId="0" applyFont="1" applyFill="1" applyBorder="1"/>
    <xf numFmtId="0" fontId="5" fillId="0" borderId="13" xfId="0" applyFont="1" applyFill="1" applyBorder="1" applyAlignment="1">
      <alignment horizontal="right" wrapText="1"/>
    </xf>
    <xf numFmtId="14" fontId="4" fillId="0" borderId="1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14" fontId="4" fillId="0" borderId="13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3" fontId="5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7" xfId="0" applyFont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7" xfId="0" applyFont="1" applyFill="1" applyBorder="1" applyAlignment="1">
      <alignment vertical="top"/>
    </xf>
    <xf numFmtId="3" fontId="5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right"/>
    </xf>
    <xf numFmtId="3" fontId="5" fillId="0" borderId="2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20" fillId="0" borderId="0" xfId="0" applyFont="1" applyFill="1"/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Fill="1" applyBorder="1"/>
    <xf numFmtId="0" fontId="14" fillId="2" borderId="0" xfId="0" applyFont="1" applyFill="1"/>
    <xf numFmtId="0" fontId="14" fillId="2" borderId="0" xfId="0" applyFont="1" applyFill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5" fillId="2" borderId="0" xfId="0" applyFont="1" applyFill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5" fillId="2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14" fontId="5" fillId="3" borderId="3" xfId="0" applyNumberFormat="1" applyFont="1" applyFill="1" applyBorder="1" applyAlignment="1">
      <alignment horizontal="center" wrapText="1"/>
    </xf>
    <xf numFmtId="14" fontId="5" fillId="3" borderId="5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4" fontId="5" fillId="3" borderId="3" xfId="0" applyNumberFormat="1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/>
    </xf>
    <xf numFmtId="0" fontId="4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14" fontId="5" fillId="3" borderId="6" xfId="1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5" fillId="0" borderId="19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/>
    </xf>
    <xf numFmtId="0" fontId="1" fillId="0" borderId="0" xfId="0" applyFont="1" applyAlignment="1">
      <alignment horizontal="right" vertical="top" textRotation="180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4" fontId="5" fillId="3" borderId="6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5" zoomScaleNormal="85" workbookViewId="0">
      <selection activeCell="M30" sqref="M30"/>
    </sheetView>
  </sheetViews>
  <sheetFormatPr baseColWidth="10" defaultRowHeight="12.75"/>
  <cols>
    <col min="1" max="1" width="3.7109375" customWidth="1"/>
    <col min="2" max="2" width="40.7109375" customWidth="1"/>
  </cols>
  <sheetData>
    <row r="1" spans="1:1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>
      <c r="A2" s="344" t="s">
        <v>98</v>
      </c>
      <c r="B2" s="344"/>
      <c r="C2" s="344"/>
      <c r="D2" s="344"/>
      <c r="E2" s="2"/>
      <c r="F2" s="2"/>
      <c r="G2" s="49"/>
      <c r="H2" s="49"/>
      <c r="I2" s="49"/>
      <c r="J2" s="49"/>
      <c r="K2" s="49"/>
      <c r="L2" s="50"/>
      <c r="M2" s="50"/>
      <c r="N2" s="50"/>
      <c r="O2" s="50"/>
      <c r="P2" s="51"/>
      <c r="Q2" s="52"/>
      <c r="R2" s="49"/>
    </row>
    <row r="3" spans="1:18" ht="15.7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6"/>
      <c r="Q3" s="6"/>
      <c r="R3" s="6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</row>
    <row r="5" spans="1:18" ht="15">
      <c r="A5" s="351"/>
      <c r="B5" s="352"/>
      <c r="C5" s="353" t="s">
        <v>0</v>
      </c>
      <c r="D5" s="354"/>
      <c r="E5" s="354"/>
      <c r="F5" s="355"/>
      <c r="G5" s="353" t="s">
        <v>1</v>
      </c>
      <c r="H5" s="354"/>
      <c r="I5" s="354"/>
      <c r="J5" s="354"/>
      <c r="K5" s="354"/>
      <c r="L5" s="355"/>
      <c r="M5" s="345" t="s">
        <v>2</v>
      </c>
      <c r="N5" s="356"/>
      <c r="O5" s="345" t="s">
        <v>3</v>
      </c>
      <c r="P5" s="356"/>
      <c r="Q5" s="345" t="s">
        <v>4</v>
      </c>
      <c r="R5" s="346"/>
    </row>
    <row r="6" spans="1:18" ht="15.75">
      <c r="A6" s="7"/>
      <c r="B6" s="8"/>
      <c r="C6" s="349" t="s">
        <v>5</v>
      </c>
      <c r="D6" s="350"/>
      <c r="E6" s="349" t="s">
        <v>6</v>
      </c>
      <c r="F6" s="350"/>
      <c r="G6" s="349" t="s">
        <v>5</v>
      </c>
      <c r="H6" s="350"/>
      <c r="I6" s="349" t="s">
        <v>7</v>
      </c>
      <c r="J6" s="350"/>
      <c r="K6" s="349" t="s">
        <v>6</v>
      </c>
      <c r="L6" s="350"/>
      <c r="M6" s="347"/>
      <c r="N6" s="357"/>
      <c r="O6" s="347"/>
      <c r="P6" s="357"/>
      <c r="Q6" s="347"/>
      <c r="R6" s="348"/>
    </row>
    <row r="7" spans="1:18" ht="30">
      <c r="A7" s="9" t="s">
        <v>8</v>
      </c>
      <c r="B7" s="10"/>
      <c r="C7" s="190" t="s">
        <v>100</v>
      </c>
      <c r="D7" s="189" t="s">
        <v>9</v>
      </c>
      <c r="E7" s="178" t="s">
        <v>100</v>
      </c>
      <c r="F7" s="189" t="s">
        <v>9</v>
      </c>
      <c r="G7" s="178" t="s">
        <v>100</v>
      </c>
      <c r="H7" s="189" t="s">
        <v>9</v>
      </c>
      <c r="I7" s="178" t="s">
        <v>100</v>
      </c>
      <c r="J7" s="189" t="s">
        <v>9</v>
      </c>
      <c r="K7" s="178" t="s">
        <v>100</v>
      </c>
      <c r="L7" s="189" t="s">
        <v>9</v>
      </c>
      <c r="M7" s="178" t="s">
        <v>100</v>
      </c>
      <c r="N7" s="189" t="s">
        <v>9</v>
      </c>
      <c r="O7" s="178" t="s">
        <v>100</v>
      </c>
      <c r="P7" s="189" t="s">
        <v>9</v>
      </c>
      <c r="Q7" s="178" t="s">
        <v>100</v>
      </c>
      <c r="R7" s="189" t="s">
        <v>9</v>
      </c>
    </row>
    <row r="8" spans="1:18" ht="15">
      <c r="A8" s="342"/>
      <c r="B8" s="343"/>
      <c r="C8" s="185"/>
      <c r="D8" s="185"/>
      <c r="E8" s="185"/>
      <c r="F8" s="185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</row>
    <row r="9" spans="1:18" ht="15">
      <c r="A9" s="11" t="s">
        <v>10</v>
      </c>
      <c r="B9" s="12"/>
      <c r="C9" s="179">
        <v>2569</v>
      </c>
      <c r="D9" s="194">
        <v>2599</v>
      </c>
      <c r="E9" s="179">
        <v>4398</v>
      </c>
      <c r="F9" s="194">
        <v>4245</v>
      </c>
      <c r="G9" s="179">
        <v>1357</v>
      </c>
      <c r="H9" s="194">
        <v>1406</v>
      </c>
      <c r="I9" s="179">
        <v>1432</v>
      </c>
      <c r="J9" s="194">
        <v>1457</v>
      </c>
      <c r="K9" s="179">
        <v>1854</v>
      </c>
      <c r="L9" s="194">
        <v>1835</v>
      </c>
      <c r="M9" s="179">
        <v>1674</v>
      </c>
      <c r="N9" s="194">
        <v>1680</v>
      </c>
      <c r="O9" s="179">
        <v>0</v>
      </c>
      <c r="P9" s="194">
        <v>0</v>
      </c>
      <c r="Q9" s="179">
        <v>13284</v>
      </c>
      <c r="R9" s="197">
        <v>13222</v>
      </c>
    </row>
    <row r="10" spans="1:18" ht="15">
      <c r="A10" s="13" t="s">
        <v>11</v>
      </c>
      <c r="B10" s="13" t="s">
        <v>12</v>
      </c>
      <c r="C10" s="183"/>
      <c r="D10" s="196"/>
      <c r="E10" s="183"/>
      <c r="F10" s="196"/>
      <c r="G10" s="183"/>
      <c r="H10" s="196"/>
      <c r="I10" s="183"/>
      <c r="J10" s="196"/>
      <c r="K10" s="183"/>
      <c r="L10" s="196"/>
      <c r="M10" s="183"/>
      <c r="N10" s="196"/>
      <c r="O10" s="183"/>
      <c r="P10" s="196"/>
      <c r="Q10" s="183"/>
      <c r="R10" s="196"/>
    </row>
    <row r="11" spans="1:18" ht="15">
      <c r="A11" s="14"/>
      <c r="B11" s="15" t="s">
        <v>13</v>
      </c>
      <c r="C11" s="181">
        <v>2564</v>
      </c>
      <c r="D11" s="197">
        <v>2597</v>
      </c>
      <c r="E11" s="181">
        <v>4230</v>
      </c>
      <c r="F11" s="197">
        <v>4328</v>
      </c>
      <c r="G11" s="181">
        <v>1355</v>
      </c>
      <c r="H11" s="197">
        <v>1406</v>
      </c>
      <c r="I11" s="181">
        <v>1405</v>
      </c>
      <c r="J11" s="197">
        <v>1408</v>
      </c>
      <c r="K11" s="181">
        <v>1338</v>
      </c>
      <c r="L11" s="197">
        <v>1373</v>
      </c>
      <c r="M11" s="181">
        <v>1608</v>
      </c>
      <c r="N11" s="197">
        <v>1619</v>
      </c>
      <c r="O11" s="181">
        <v>0</v>
      </c>
      <c r="P11" s="197">
        <v>0</v>
      </c>
      <c r="Q11" s="181">
        <v>12500</v>
      </c>
      <c r="R11" s="197">
        <v>12731</v>
      </c>
    </row>
    <row r="12" spans="1:18" ht="15">
      <c r="A12" s="14"/>
      <c r="B12" s="15" t="s">
        <v>14</v>
      </c>
      <c r="C12" s="181">
        <v>101</v>
      </c>
      <c r="D12" s="197">
        <v>100</v>
      </c>
      <c r="E12" s="181">
        <v>154</v>
      </c>
      <c r="F12" s="197">
        <v>152</v>
      </c>
      <c r="G12" s="181">
        <v>26</v>
      </c>
      <c r="H12" s="197">
        <v>28</v>
      </c>
      <c r="I12" s="181">
        <v>12</v>
      </c>
      <c r="J12" s="197">
        <v>12</v>
      </c>
      <c r="K12" s="181">
        <v>54</v>
      </c>
      <c r="L12" s="197">
        <v>67</v>
      </c>
      <c r="M12" s="181">
        <v>57</v>
      </c>
      <c r="N12" s="197">
        <v>5</v>
      </c>
      <c r="O12" s="181">
        <v>0</v>
      </c>
      <c r="P12" s="197">
        <v>0</v>
      </c>
      <c r="Q12" s="181">
        <v>404</v>
      </c>
      <c r="R12" s="197">
        <v>364</v>
      </c>
    </row>
    <row r="13" spans="1:18" ht="15">
      <c r="A13" s="14"/>
      <c r="B13" s="15" t="s">
        <v>15</v>
      </c>
      <c r="C13" s="184">
        <v>2463</v>
      </c>
      <c r="D13" s="198">
        <v>2497</v>
      </c>
      <c r="E13" s="184">
        <v>4076</v>
      </c>
      <c r="F13" s="198">
        <v>4176</v>
      </c>
      <c r="G13" s="184">
        <v>1329</v>
      </c>
      <c r="H13" s="198">
        <v>1378</v>
      </c>
      <c r="I13" s="184">
        <v>1393</v>
      </c>
      <c r="J13" s="198">
        <v>1396</v>
      </c>
      <c r="K13" s="184">
        <v>1284</v>
      </c>
      <c r="L13" s="198">
        <v>1306</v>
      </c>
      <c r="M13" s="184">
        <v>1551</v>
      </c>
      <c r="N13" s="198">
        <v>1614</v>
      </c>
      <c r="O13" s="184">
        <v>0</v>
      </c>
      <c r="P13" s="198">
        <v>0</v>
      </c>
      <c r="Q13" s="184">
        <v>12096</v>
      </c>
      <c r="R13" s="198">
        <v>12367</v>
      </c>
    </row>
    <row r="14" spans="1:18" ht="15">
      <c r="A14" s="16" t="s">
        <v>16</v>
      </c>
      <c r="B14" s="17" t="s">
        <v>17</v>
      </c>
      <c r="C14" s="191">
        <v>174</v>
      </c>
      <c r="D14" s="199">
        <v>146</v>
      </c>
      <c r="E14" s="191">
        <v>298</v>
      </c>
      <c r="F14" s="199">
        <v>330</v>
      </c>
      <c r="G14" s="191">
        <v>933</v>
      </c>
      <c r="H14" s="199">
        <v>1089</v>
      </c>
      <c r="I14" s="191">
        <v>374</v>
      </c>
      <c r="J14" s="199">
        <v>359</v>
      </c>
      <c r="K14" s="191">
        <v>52</v>
      </c>
      <c r="L14" s="199">
        <v>51</v>
      </c>
      <c r="M14" s="191">
        <v>10</v>
      </c>
      <c r="N14" s="199">
        <v>12</v>
      </c>
      <c r="O14" s="191">
        <v>0</v>
      </c>
      <c r="P14" s="199">
        <v>0</v>
      </c>
      <c r="Q14" s="191">
        <v>1841</v>
      </c>
      <c r="R14" s="199">
        <v>1987</v>
      </c>
    </row>
    <row r="15" spans="1:18" ht="15">
      <c r="A15" s="14" t="s">
        <v>18</v>
      </c>
      <c r="B15" s="18" t="s">
        <v>19</v>
      </c>
      <c r="C15" s="181"/>
      <c r="D15" s="197"/>
      <c r="E15" s="181"/>
      <c r="F15" s="197"/>
      <c r="G15" s="181"/>
      <c r="H15" s="197"/>
      <c r="I15" s="181"/>
      <c r="J15" s="197"/>
      <c r="K15" s="181"/>
      <c r="L15" s="197"/>
      <c r="M15" s="181"/>
      <c r="N15" s="197"/>
      <c r="O15" s="181"/>
      <c r="P15" s="197"/>
      <c r="Q15" s="181"/>
      <c r="R15" s="197"/>
    </row>
    <row r="16" spans="1:18" ht="15">
      <c r="A16" s="14"/>
      <c r="B16" s="15" t="s">
        <v>13</v>
      </c>
      <c r="C16" s="181">
        <v>1887</v>
      </c>
      <c r="D16" s="197">
        <v>1898</v>
      </c>
      <c r="E16" s="181">
        <v>2349</v>
      </c>
      <c r="F16" s="197">
        <v>2702</v>
      </c>
      <c r="G16" s="181">
        <v>1923</v>
      </c>
      <c r="H16" s="197">
        <v>2153</v>
      </c>
      <c r="I16" s="181">
        <v>1502</v>
      </c>
      <c r="J16" s="197">
        <v>1519</v>
      </c>
      <c r="K16" s="181">
        <v>811</v>
      </c>
      <c r="L16" s="197">
        <v>875</v>
      </c>
      <c r="M16" s="181">
        <v>1276</v>
      </c>
      <c r="N16" s="197">
        <v>1306</v>
      </c>
      <c r="O16" s="181">
        <v>0</v>
      </c>
      <c r="P16" s="197">
        <v>0</v>
      </c>
      <c r="Q16" s="179">
        <v>9748</v>
      </c>
      <c r="R16" s="197">
        <v>10453</v>
      </c>
    </row>
    <row r="17" spans="1:18" ht="15">
      <c r="A17" s="14"/>
      <c r="B17" s="15" t="s">
        <v>20</v>
      </c>
      <c r="C17" s="179">
        <v>49</v>
      </c>
      <c r="D17" s="194">
        <v>94</v>
      </c>
      <c r="E17" s="179">
        <v>39</v>
      </c>
      <c r="F17" s="194">
        <v>32</v>
      </c>
      <c r="G17" s="179">
        <v>23</v>
      </c>
      <c r="H17" s="194">
        <v>16</v>
      </c>
      <c r="I17" s="179">
        <v>6</v>
      </c>
      <c r="J17" s="194">
        <v>6</v>
      </c>
      <c r="K17" s="179">
        <v>16</v>
      </c>
      <c r="L17" s="194">
        <v>72</v>
      </c>
      <c r="M17" s="179">
        <v>35</v>
      </c>
      <c r="N17" s="194">
        <v>0</v>
      </c>
      <c r="O17" s="179">
        <v>0</v>
      </c>
      <c r="P17" s="194">
        <v>0</v>
      </c>
      <c r="Q17" s="179">
        <v>168</v>
      </c>
      <c r="R17" s="197">
        <v>220</v>
      </c>
    </row>
    <row r="18" spans="1:18" ht="15">
      <c r="A18" s="19"/>
      <c r="B18" s="20" t="s">
        <v>15</v>
      </c>
      <c r="C18" s="180">
        <v>1838</v>
      </c>
      <c r="D18" s="195">
        <v>1804</v>
      </c>
      <c r="E18" s="180">
        <v>2310</v>
      </c>
      <c r="F18" s="195">
        <v>2670</v>
      </c>
      <c r="G18" s="180">
        <v>1900</v>
      </c>
      <c r="H18" s="195">
        <v>2137</v>
      </c>
      <c r="I18" s="180">
        <v>1496</v>
      </c>
      <c r="J18" s="195">
        <v>1513</v>
      </c>
      <c r="K18" s="180">
        <v>795</v>
      </c>
      <c r="L18" s="195">
        <v>803</v>
      </c>
      <c r="M18" s="180">
        <v>1241</v>
      </c>
      <c r="N18" s="195">
        <v>1306</v>
      </c>
      <c r="O18" s="180">
        <v>0</v>
      </c>
      <c r="P18" s="195">
        <v>0</v>
      </c>
      <c r="Q18" s="180">
        <v>9580</v>
      </c>
      <c r="R18" s="198">
        <v>10233</v>
      </c>
    </row>
    <row r="19" spans="1:18" ht="15">
      <c r="A19" s="15" t="s">
        <v>21</v>
      </c>
      <c r="B19" s="48" t="s">
        <v>22</v>
      </c>
      <c r="C19" s="179"/>
      <c r="D19" s="194"/>
      <c r="E19" s="179"/>
      <c r="F19" s="194"/>
      <c r="G19" s="179"/>
      <c r="H19" s="194"/>
      <c r="I19" s="179"/>
      <c r="J19" s="194"/>
      <c r="K19" s="179"/>
      <c r="L19" s="194"/>
      <c r="M19" s="179"/>
      <c r="N19" s="194"/>
      <c r="O19" s="179"/>
      <c r="P19" s="194"/>
      <c r="Q19" s="179"/>
      <c r="R19" s="197"/>
    </row>
    <row r="20" spans="1:18" ht="15">
      <c r="A20" s="14"/>
      <c r="B20" s="15" t="s">
        <v>13</v>
      </c>
      <c r="C20" s="181">
        <v>620</v>
      </c>
      <c r="D20" s="197">
        <v>717</v>
      </c>
      <c r="E20" s="181">
        <v>1190</v>
      </c>
      <c r="F20" s="197">
        <v>1302</v>
      </c>
      <c r="G20" s="181">
        <v>387</v>
      </c>
      <c r="H20" s="197">
        <v>247</v>
      </c>
      <c r="I20" s="181">
        <v>175</v>
      </c>
      <c r="J20" s="197">
        <v>166</v>
      </c>
      <c r="K20" s="181">
        <v>445</v>
      </c>
      <c r="L20" s="197">
        <v>462</v>
      </c>
      <c r="M20" s="181">
        <v>321</v>
      </c>
      <c r="N20" s="197">
        <v>315</v>
      </c>
      <c r="O20" s="181">
        <v>0</v>
      </c>
      <c r="P20" s="197">
        <v>0</v>
      </c>
      <c r="Q20" s="179">
        <v>3138</v>
      </c>
      <c r="R20" s="197">
        <v>3209</v>
      </c>
    </row>
    <row r="21" spans="1:18" ht="15">
      <c r="A21" s="14"/>
      <c r="B21" s="15" t="s">
        <v>20</v>
      </c>
      <c r="C21" s="188">
        <v>30</v>
      </c>
      <c r="D21" s="200">
        <v>31</v>
      </c>
      <c r="E21" s="188">
        <v>8</v>
      </c>
      <c r="F21" s="200">
        <v>10</v>
      </c>
      <c r="G21" s="188">
        <v>4</v>
      </c>
      <c r="H21" s="200">
        <v>4</v>
      </c>
      <c r="I21" s="188">
        <v>5</v>
      </c>
      <c r="J21" s="200">
        <v>3</v>
      </c>
      <c r="K21" s="188">
        <v>-1</v>
      </c>
      <c r="L21" s="200">
        <v>5</v>
      </c>
      <c r="M21" s="188">
        <v>14</v>
      </c>
      <c r="N21" s="200">
        <v>7</v>
      </c>
      <c r="O21" s="188">
        <v>0</v>
      </c>
      <c r="P21" s="200">
        <v>0</v>
      </c>
      <c r="Q21" s="188">
        <v>60</v>
      </c>
      <c r="R21" s="204">
        <v>60</v>
      </c>
    </row>
    <row r="22" spans="1:18" ht="15">
      <c r="A22" s="14"/>
      <c r="B22" s="15" t="s">
        <v>15</v>
      </c>
      <c r="C22" s="179">
        <v>590</v>
      </c>
      <c r="D22" s="194">
        <v>686</v>
      </c>
      <c r="E22" s="179">
        <v>1182</v>
      </c>
      <c r="F22" s="194">
        <v>1292</v>
      </c>
      <c r="G22" s="179">
        <v>383</v>
      </c>
      <c r="H22" s="194">
        <v>243</v>
      </c>
      <c r="I22" s="179">
        <v>170</v>
      </c>
      <c r="J22" s="194">
        <v>163</v>
      </c>
      <c r="K22" s="179">
        <v>446</v>
      </c>
      <c r="L22" s="194">
        <v>457</v>
      </c>
      <c r="M22" s="179">
        <v>307</v>
      </c>
      <c r="N22" s="194">
        <v>308</v>
      </c>
      <c r="O22" s="179">
        <v>0</v>
      </c>
      <c r="P22" s="194">
        <v>0</v>
      </c>
      <c r="Q22" s="179">
        <v>3078</v>
      </c>
      <c r="R22" s="197">
        <v>3149</v>
      </c>
    </row>
    <row r="23" spans="1:18" ht="15">
      <c r="A23" s="21" t="s">
        <v>24</v>
      </c>
      <c r="B23" s="22" t="s">
        <v>25</v>
      </c>
      <c r="C23" s="192">
        <v>209</v>
      </c>
      <c r="D23" s="201">
        <v>153</v>
      </c>
      <c r="E23" s="192">
        <v>882</v>
      </c>
      <c r="F23" s="201">
        <v>544</v>
      </c>
      <c r="G23" s="192">
        <v>-21</v>
      </c>
      <c r="H23" s="201">
        <v>87</v>
      </c>
      <c r="I23" s="192">
        <v>101</v>
      </c>
      <c r="J23" s="201">
        <v>79</v>
      </c>
      <c r="K23" s="192">
        <v>95</v>
      </c>
      <c r="L23" s="201">
        <v>97</v>
      </c>
      <c r="M23" s="192">
        <v>13</v>
      </c>
      <c r="N23" s="201">
        <v>12</v>
      </c>
      <c r="O23" s="192">
        <v>0</v>
      </c>
      <c r="P23" s="201">
        <v>0</v>
      </c>
      <c r="Q23" s="192">
        <v>1279</v>
      </c>
      <c r="R23" s="199">
        <v>972</v>
      </c>
    </row>
    <row r="24" spans="1:18" ht="15">
      <c r="A24" s="15" t="s">
        <v>26</v>
      </c>
      <c r="B24" s="18" t="s">
        <v>27</v>
      </c>
      <c r="C24" s="179"/>
      <c r="D24" s="194"/>
      <c r="E24" s="179"/>
      <c r="F24" s="194"/>
      <c r="G24" s="179"/>
      <c r="H24" s="194"/>
      <c r="I24" s="179"/>
      <c r="J24" s="194"/>
      <c r="K24" s="179"/>
      <c r="L24" s="194"/>
      <c r="M24" s="179"/>
      <c r="N24" s="194"/>
      <c r="O24" s="179"/>
      <c r="P24" s="194"/>
      <c r="Q24" s="179"/>
      <c r="R24" s="197"/>
    </row>
    <row r="25" spans="1:18" ht="15">
      <c r="A25" s="14"/>
      <c r="B25" s="15" t="s">
        <v>28</v>
      </c>
      <c r="C25" s="179">
        <v>452</v>
      </c>
      <c r="D25" s="194">
        <v>514</v>
      </c>
      <c r="E25" s="179">
        <v>839</v>
      </c>
      <c r="F25" s="194">
        <v>1285</v>
      </c>
      <c r="G25" s="179">
        <v>1176</v>
      </c>
      <c r="H25" s="194">
        <v>1332</v>
      </c>
      <c r="I25" s="179">
        <v>376</v>
      </c>
      <c r="J25" s="194">
        <v>370</v>
      </c>
      <c r="K25" s="179">
        <v>140</v>
      </c>
      <c r="L25" s="194">
        <v>132</v>
      </c>
      <c r="M25" s="179">
        <v>57</v>
      </c>
      <c r="N25" s="194">
        <v>51</v>
      </c>
      <c r="O25" s="179">
        <v>3</v>
      </c>
      <c r="P25" s="194">
        <v>2</v>
      </c>
      <c r="Q25" s="179">
        <v>3043</v>
      </c>
      <c r="R25" s="197">
        <v>3686</v>
      </c>
    </row>
    <row r="26" spans="1:18" ht="15">
      <c r="A26" s="14"/>
      <c r="B26" s="15" t="s">
        <v>29</v>
      </c>
      <c r="C26" s="179">
        <v>268</v>
      </c>
      <c r="D26" s="194">
        <v>334</v>
      </c>
      <c r="E26" s="179">
        <v>502</v>
      </c>
      <c r="F26" s="194">
        <v>775</v>
      </c>
      <c r="G26" s="179">
        <v>176</v>
      </c>
      <c r="H26" s="194">
        <v>216</v>
      </c>
      <c r="I26" s="179">
        <v>47</v>
      </c>
      <c r="J26" s="194">
        <v>49</v>
      </c>
      <c r="K26" s="179">
        <v>30</v>
      </c>
      <c r="L26" s="194">
        <v>50</v>
      </c>
      <c r="M26" s="179">
        <v>3</v>
      </c>
      <c r="N26" s="194">
        <v>18</v>
      </c>
      <c r="O26" s="179">
        <v>10</v>
      </c>
      <c r="P26" s="194">
        <v>0</v>
      </c>
      <c r="Q26" s="179">
        <v>1036</v>
      </c>
      <c r="R26" s="197">
        <v>1442</v>
      </c>
    </row>
    <row r="27" spans="1:18" ht="15">
      <c r="A27" s="14"/>
      <c r="B27" s="15" t="s">
        <v>30</v>
      </c>
      <c r="C27" s="179">
        <v>184</v>
      </c>
      <c r="D27" s="194">
        <v>180</v>
      </c>
      <c r="E27" s="179">
        <v>337</v>
      </c>
      <c r="F27" s="194">
        <v>510</v>
      </c>
      <c r="G27" s="179">
        <v>1000</v>
      </c>
      <c r="H27" s="194">
        <v>1116</v>
      </c>
      <c r="I27" s="179">
        <v>329</v>
      </c>
      <c r="J27" s="194">
        <v>321</v>
      </c>
      <c r="K27" s="179">
        <v>110</v>
      </c>
      <c r="L27" s="194">
        <v>82</v>
      </c>
      <c r="M27" s="179">
        <v>54</v>
      </c>
      <c r="N27" s="194">
        <v>33</v>
      </c>
      <c r="O27" s="179">
        <v>-7</v>
      </c>
      <c r="P27" s="194">
        <v>2</v>
      </c>
      <c r="Q27" s="179">
        <v>2007</v>
      </c>
      <c r="R27" s="197">
        <v>2244</v>
      </c>
    </row>
    <row r="28" spans="1:18" ht="15">
      <c r="A28" s="15" t="s">
        <v>31</v>
      </c>
      <c r="B28" s="18" t="s">
        <v>32</v>
      </c>
      <c r="C28" s="179">
        <v>20</v>
      </c>
      <c r="D28" s="194">
        <v>19</v>
      </c>
      <c r="E28" s="179">
        <v>49</v>
      </c>
      <c r="F28" s="194">
        <v>45</v>
      </c>
      <c r="G28" s="179">
        <v>18</v>
      </c>
      <c r="H28" s="194">
        <v>20</v>
      </c>
      <c r="I28" s="179">
        <v>11</v>
      </c>
      <c r="J28" s="194">
        <v>13</v>
      </c>
      <c r="K28" s="179">
        <v>37</v>
      </c>
      <c r="L28" s="194">
        <v>35</v>
      </c>
      <c r="M28" s="179">
        <v>13</v>
      </c>
      <c r="N28" s="194">
        <v>15</v>
      </c>
      <c r="O28" s="179">
        <v>12</v>
      </c>
      <c r="P28" s="194">
        <v>12</v>
      </c>
      <c r="Q28" s="179">
        <v>160</v>
      </c>
      <c r="R28" s="197">
        <v>159</v>
      </c>
    </row>
    <row r="29" spans="1:18" ht="15">
      <c r="A29" s="15" t="s">
        <v>33</v>
      </c>
      <c r="B29" s="18" t="s">
        <v>34</v>
      </c>
      <c r="C29" s="188">
        <v>17</v>
      </c>
      <c r="D29" s="200">
        <v>16</v>
      </c>
      <c r="E29" s="188">
        <v>72</v>
      </c>
      <c r="F29" s="200">
        <v>53</v>
      </c>
      <c r="G29" s="188">
        <v>25</v>
      </c>
      <c r="H29" s="200">
        <v>24</v>
      </c>
      <c r="I29" s="188">
        <v>16</v>
      </c>
      <c r="J29" s="200">
        <v>21</v>
      </c>
      <c r="K29" s="188">
        <v>57</v>
      </c>
      <c r="L29" s="200">
        <v>49</v>
      </c>
      <c r="M29" s="188">
        <v>22</v>
      </c>
      <c r="N29" s="200">
        <v>16</v>
      </c>
      <c r="O29" s="188">
        <v>8</v>
      </c>
      <c r="P29" s="200">
        <v>7</v>
      </c>
      <c r="Q29" s="188">
        <v>217</v>
      </c>
      <c r="R29" s="204">
        <v>186</v>
      </c>
    </row>
    <row r="30" spans="1:18" ht="28.5">
      <c r="A30" s="15" t="s">
        <v>35</v>
      </c>
      <c r="B30" s="18" t="s">
        <v>36</v>
      </c>
      <c r="C30" s="188">
        <v>-174</v>
      </c>
      <c r="D30" s="188">
        <v>-146</v>
      </c>
      <c r="E30" s="188">
        <v>-298</v>
      </c>
      <c r="F30" s="188">
        <v>-330</v>
      </c>
      <c r="G30" s="188">
        <v>-933</v>
      </c>
      <c r="H30" s="188">
        <v>-1089</v>
      </c>
      <c r="I30" s="188">
        <v>-374</v>
      </c>
      <c r="J30" s="188">
        <v>-359</v>
      </c>
      <c r="K30" s="188">
        <v>-52</v>
      </c>
      <c r="L30" s="188">
        <v>-51</v>
      </c>
      <c r="M30" s="188">
        <v>-10</v>
      </c>
      <c r="N30" s="188">
        <v>-12</v>
      </c>
      <c r="O30" s="188">
        <v>0</v>
      </c>
      <c r="P30" s="188">
        <v>0</v>
      </c>
      <c r="Q30" s="188">
        <v>-1841</v>
      </c>
      <c r="R30" s="204">
        <v>-1987</v>
      </c>
    </row>
    <row r="31" spans="1:18" ht="15">
      <c r="A31" s="21" t="s">
        <v>37</v>
      </c>
      <c r="B31" s="22" t="s">
        <v>38</v>
      </c>
      <c r="C31" s="192">
        <v>13</v>
      </c>
      <c r="D31" s="201">
        <v>37</v>
      </c>
      <c r="E31" s="192">
        <v>16</v>
      </c>
      <c r="F31" s="201">
        <v>172</v>
      </c>
      <c r="G31" s="192">
        <v>60</v>
      </c>
      <c r="H31" s="201">
        <v>23</v>
      </c>
      <c r="I31" s="192">
        <v>-50</v>
      </c>
      <c r="J31" s="201">
        <v>-46</v>
      </c>
      <c r="K31" s="192">
        <v>38</v>
      </c>
      <c r="L31" s="201">
        <v>17</v>
      </c>
      <c r="M31" s="192">
        <v>35</v>
      </c>
      <c r="N31" s="201">
        <v>20</v>
      </c>
      <c r="O31" s="192">
        <v>-3</v>
      </c>
      <c r="P31" s="201">
        <v>7</v>
      </c>
      <c r="Q31" s="192">
        <v>109</v>
      </c>
      <c r="R31" s="199">
        <v>230</v>
      </c>
    </row>
    <row r="32" spans="1:18" ht="15">
      <c r="A32" s="21" t="s">
        <v>39</v>
      </c>
      <c r="B32" s="23" t="s">
        <v>40</v>
      </c>
      <c r="C32" s="193">
        <v>222</v>
      </c>
      <c r="D32" s="202">
        <v>190</v>
      </c>
      <c r="E32" s="193">
        <v>898</v>
      </c>
      <c r="F32" s="202">
        <v>716</v>
      </c>
      <c r="G32" s="193">
        <v>39</v>
      </c>
      <c r="H32" s="202">
        <v>110</v>
      </c>
      <c r="I32" s="193">
        <v>51</v>
      </c>
      <c r="J32" s="202">
        <v>33</v>
      </c>
      <c r="K32" s="193">
        <v>133</v>
      </c>
      <c r="L32" s="202">
        <v>114</v>
      </c>
      <c r="M32" s="193">
        <v>48</v>
      </c>
      <c r="N32" s="202">
        <v>32</v>
      </c>
      <c r="O32" s="193">
        <v>-3</v>
      </c>
      <c r="P32" s="202">
        <v>7</v>
      </c>
      <c r="Q32" s="193">
        <v>1388</v>
      </c>
      <c r="R32" s="205">
        <v>1202</v>
      </c>
    </row>
    <row r="33" spans="1:18" ht="29.25">
      <c r="A33" s="53" t="s">
        <v>41</v>
      </c>
      <c r="B33" s="24" t="s">
        <v>42</v>
      </c>
      <c r="C33" s="192">
        <v>28</v>
      </c>
      <c r="D33" s="201">
        <v>-55</v>
      </c>
      <c r="E33" s="192">
        <v>80</v>
      </c>
      <c r="F33" s="201">
        <v>-107</v>
      </c>
      <c r="G33" s="192">
        <v>-4</v>
      </c>
      <c r="H33" s="201">
        <v>2</v>
      </c>
      <c r="I33" s="192">
        <v>-11</v>
      </c>
      <c r="J33" s="201">
        <v>-10</v>
      </c>
      <c r="K33" s="192">
        <v>-50</v>
      </c>
      <c r="L33" s="201">
        <v>-59</v>
      </c>
      <c r="M33" s="192">
        <v>0</v>
      </c>
      <c r="N33" s="201">
        <v>-30</v>
      </c>
      <c r="O33" s="192">
        <v>-1</v>
      </c>
      <c r="P33" s="201">
        <v>-2</v>
      </c>
      <c r="Q33" s="192">
        <v>42</v>
      </c>
      <c r="R33" s="199">
        <v>-261</v>
      </c>
    </row>
    <row r="34" spans="1:18" ht="15">
      <c r="A34" s="15" t="s">
        <v>43</v>
      </c>
      <c r="B34" s="25" t="s">
        <v>44</v>
      </c>
      <c r="C34" s="180">
        <v>78</v>
      </c>
      <c r="D34" s="201">
        <v>6</v>
      </c>
      <c r="E34" s="192">
        <v>323</v>
      </c>
      <c r="F34" s="201">
        <v>104</v>
      </c>
      <c r="G34" s="180">
        <v>3</v>
      </c>
      <c r="H34" s="195">
        <v>26</v>
      </c>
      <c r="I34" s="180">
        <v>15</v>
      </c>
      <c r="J34" s="195">
        <v>7</v>
      </c>
      <c r="K34" s="180">
        <v>13</v>
      </c>
      <c r="L34" s="195">
        <v>12</v>
      </c>
      <c r="M34" s="180">
        <v>11</v>
      </c>
      <c r="N34" s="195">
        <v>-3</v>
      </c>
      <c r="O34" s="180">
        <v>8</v>
      </c>
      <c r="P34" s="195">
        <v>7</v>
      </c>
      <c r="Q34" s="180">
        <v>451</v>
      </c>
      <c r="R34" s="184">
        <v>159</v>
      </c>
    </row>
    <row r="35" spans="1:18" ht="15">
      <c r="A35" s="26" t="s">
        <v>45</v>
      </c>
      <c r="B35" s="47" t="s">
        <v>46</v>
      </c>
      <c r="C35" s="179">
        <v>172</v>
      </c>
      <c r="D35" s="179">
        <v>129</v>
      </c>
      <c r="E35" s="179">
        <v>655</v>
      </c>
      <c r="F35" s="179">
        <v>505</v>
      </c>
      <c r="G35" s="179">
        <v>32</v>
      </c>
      <c r="H35" s="179">
        <v>86</v>
      </c>
      <c r="I35" s="179">
        <v>25</v>
      </c>
      <c r="J35" s="179">
        <v>16</v>
      </c>
      <c r="K35" s="179">
        <v>70</v>
      </c>
      <c r="L35" s="179">
        <v>43</v>
      </c>
      <c r="M35" s="179">
        <v>37</v>
      </c>
      <c r="N35" s="179">
        <v>5</v>
      </c>
      <c r="O35" s="179">
        <v>-12</v>
      </c>
      <c r="P35" s="179">
        <v>-2</v>
      </c>
      <c r="Q35" s="179">
        <v>979</v>
      </c>
      <c r="R35" s="197">
        <v>782</v>
      </c>
    </row>
    <row r="36" spans="1:18" ht="15">
      <c r="A36" s="27"/>
      <c r="B36" s="11" t="s">
        <v>23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97"/>
    </row>
    <row r="37" spans="1:18" ht="15">
      <c r="A37" s="6"/>
      <c r="B37" s="28" t="s">
        <v>47</v>
      </c>
      <c r="C37" s="179">
        <v>172</v>
      </c>
      <c r="D37" s="179">
        <v>129</v>
      </c>
      <c r="E37" s="179">
        <v>652</v>
      </c>
      <c r="F37" s="179">
        <v>505</v>
      </c>
      <c r="G37" s="179">
        <v>32</v>
      </c>
      <c r="H37" s="179">
        <v>86</v>
      </c>
      <c r="I37" s="179">
        <v>25</v>
      </c>
      <c r="J37" s="179">
        <v>16</v>
      </c>
      <c r="K37" s="179">
        <v>68</v>
      </c>
      <c r="L37" s="179">
        <v>40</v>
      </c>
      <c r="M37" s="179">
        <v>35</v>
      </c>
      <c r="N37" s="179">
        <v>6</v>
      </c>
      <c r="O37" s="179">
        <v>-12</v>
      </c>
      <c r="P37" s="179">
        <v>-2</v>
      </c>
      <c r="Q37" s="179">
        <v>972</v>
      </c>
      <c r="R37" s="197">
        <v>780</v>
      </c>
    </row>
    <row r="38" spans="1:18" ht="15.75" thickBot="1">
      <c r="A38" s="29"/>
      <c r="B38" s="30" t="s">
        <v>48</v>
      </c>
      <c r="C38" s="182">
        <v>0</v>
      </c>
      <c r="D38" s="203">
        <v>0</v>
      </c>
      <c r="E38" s="182">
        <v>3</v>
      </c>
      <c r="F38" s="203">
        <v>0</v>
      </c>
      <c r="G38" s="182">
        <v>0</v>
      </c>
      <c r="H38" s="203">
        <v>0</v>
      </c>
      <c r="I38" s="182">
        <v>0</v>
      </c>
      <c r="J38" s="203">
        <v>0</v>
      </c>
      <c r="K38" s="182">
        <v>2</v>
      </c>
      <c r="L38" s="203">
        <v>3</v>
      </c>
      <c r="M38" s="182">
        <v>2</v>
      </c>
      <c r="N38" s="203">
        <v>-1</v>
      </c>
      <c r="O38" s="182">
        <v>0</v>
      </c>
      <c r="P38" s="203">
        <v>0</v>
      </c>
      <c r="Q38" s="182">
        <v>7</v>
      </c>
      <c r="R38" s="206">
        <v>2</v>
      </c>
    </row>
    <row r="39" spans="1:18" ht="13.5" thickTop="1"/>
  </sheetData>
  <mergeCells count="13">
    <mergeCell ref="A8:B8"/>
    <mergeCell ref="A2:D2"/>
    <mergeCell ref="Q5:R6"/>
    <mergeCell ref="C6:D6"/>
    <mergeCell ref="E6:F6"/>
    <mergeCell ref="G6:H6"/>
    <mergeCell ref="I6:J6"/>
    <mergeCell ref="K6:L6"/>
    <mergeCell ref="A5:B5"/>
    <mergeCell ref="C5:F5"/>
    <mergeCell ref="G5:L5"/>
    <mergeCell ref="M5:N6"/>
    <mergeCell ref="O5:P6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80" zoomScaleNormal="80" workbookViewId="0">
      <selection activeCell="A32" sqref="A32:F32"/>
    </sheetView>
  </sheetViews>
  <sheetFormatPr baseColWidth="10" defaultRowHeight="12.75"/>
  <cols>
    <col min="1" max="3" width="3.7109375" customWidth="1"/>
    <col min="4" max="4" width="50.5703125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3"/>
    </row>
    <row r="2" spans="1:20" ht="20.25">
      <c r="A2" s="344" t="s">
        <v>95</v>
      </c>
      <c r="B2" s="344"/>
      <c r="C2" s="344"/>
      <c r="D2" s="344"/>
      <c r="E2" s="344"/>
      <c r="F2" s="344"/>
      <c r="G2" s="1"/>
      <c r="H2" s="54"/>
      <c r="I2" s="54"/>
      <c r="J2" s="54"/>
      <c r="K2" s="31"/>
      <c r="L2" s="31"/>
      <c r="M2" s="32"/>
      <c r="N2" s="32"/>
      <c r="O2" s="32"/>
      <c r="P2" s="32"/>
      <c r="Q2" s="1"/>
      <c r="R2" s="1"/>
      <c r="S2" s="1"/>
      <c r="T2" s="33"/>
    </row>
    <row r="3" spans="1:20" ht="15">
      <c r="A3" s="34"/>
      <c r="B3" s="34"/>
      <c r="C3" s="34"/>
      <c r="D3" s="34"/>
      <c r="E3" s="5"/>
      <c r="F3" s="5"/>
      <c r="G3" s="5"/>
      <c r="H3" s="5"/>
      <c r="I3" s="35"/>
      <c r="J3" s="35"/>
      <c r="K3" s="35"/>
      <c r="L3" s="35"/>
      <c r="M3" s="36"/>
      <c r="N3" s="36"/>
      <c r="O3" s="36"/>
      <c r="P3" s="36"/>
      <c r="Q3" s="5"/>
      <c r="R3" s="5"/>
      <c r="S3" s="36"/>
      <c r="T3" s="36"/>
    </row>
    <row r="4" spans="1:20" ht="15" customHeight="1">
      <c r="A4" s="98" t="s">
        <v>49</v>
      </c>
      <c r="B4" s="98"/>
      <c r="C4" s="98"/>
      <c r="D4" s="99"/>
      <c r="E4" s="365" t="s">
        <v>0</v>
      </c>
      <c r="F4" s="366"/>
      <c r="G4" s="366"/>
      <c r="H4" s="367"/>
      <c r="I4" s="365" t="s">
        <v>1</v>
      </c>
      <c r="J4" s="366"/>
      <c r="K4" s="366"/>
      <c r="L4" s="366"/>
      <c r="M4" s="366"/>
      <c r="N4" s="367"/>
      <c r="O4" s="372" t="s">
        <v>50</v>
      </c>
      <c r="P4" s="374"/>
      <c r="Q4" s="372" t="s">
        <v>51</v>
      </c>
      <c r="R4" s="374"/>
      <c r="S4" s="372" t="s">
        <v>4</v>
      </c>
      <c r="T4" s="373"/>
    </row>
    <row r="5" spans="1:20" ht="15" customHeight="1">
      <c r="A5" s="102"/>
      <c r="B5" s="102"/>
      <c r="C5" s="106"/>
      <c r="D5" s="107"/>
      <c r="E5" s="363" t="s">
        <v>5</v>
      </c>
      <c r="F5" s="364"/>
      <c r="G5" s="363" t="s">
        <v>52</v>
      </c>
      <c r="H5" s="364"/>
      <c r="I5" s="363" t="s">
        <v>53</v>
      </c>
      <c r="J5" s="364"/>
      <c r="K5" s="363" t="s">
        <v>7</v>
      </c>
      <c r="L5" s="364"/>
      <c r="M5" s="363" t="s">
        <v>52</v>
      </c>
      <c r="N5" s="364"/>
      <c r="O5" s="81"/>
      <c r="P5" s="88"/>
      <c r="Q5" s="81"/>
      <c r="R5" s="88"/>
      <c r="S5" s="90"/>
      <c r="T5" s="89"/>
    </row>
    <row r="6" spans="1:20" ht="30">
      <c r="A6" s="100"/>
      <c r="B6" s="100"/>
      <c r="C6" s="100"/>
      <c r="D6" s="101"/>
      <c r="E6" s="80" t="s">
        <v>99</v>
      </c>
      <c r="F6" s="105" t="s">
        <v>96</v>
      </c>
      <c r="G6" s="80" t="s">
        <v>99</v>
      </c>
      <c r="H6" s="105" t="s">
        <v>96</v>
      </c>
      <c r="I6" s="80" t="s">
        <v>99</v>
      </c>
      <c r="J6" s="105" t="s">
        <v>96</v>
      </c>
      <c r="K6" s="78" t="s">
        <v>99</v>
      </c>
      <c r="L6" s="105" t="s">
        <v>96</v>
      </c>
      <c r="M6" s="80" t="s">
        <v>99</v>
      </c>
      <c r="N6" s="105" t="s">
        <v>96</v>
      </c>
      <c r="O6" s="80" t="s">
        <v>99</v>
      </c>
      <c r="P6" s="79" t="s">
        <v>96</v>
      </c>
      <c r="Q6" s="80" t="s">
        <v>99</v>
      </c>
      <c r="R6" s="79" t="s">
        <v>96</v>
      </c>
      <c r="S6" s="80" t="s">
        <v>99</v>
      </c>
      <c r="T6" s="79" t="s">
        <v>96</v>
      </c>
    </row>
    <row r="7" spans="1:20" ht="15">
      <c r="A7" s="57"/>
      <c r="B7" s="57"/>
      <c r="C7" s="57"/>
      <c r="D7" s="87"/>
      <c r="E7" s="83"/>
      <c r="F7" s="84"/>
      <c r="G7" s="85"/>
      <c r="H7" s="86"/>
      <c r="I7" s="85"/>
      <c r="J7" s="86"/>
      <c r="K7" s="86"/>
      <c r="L7" s="86"/>
      <c r="M7" s="85"/>
      <c r="N7" s="86"/>
      <c r="O7" s="85"/>
      <c r="P7" s="86"/>
      <c r="Q7" s="85"/>
      <c r="R7" s="86"/>
      <c r="S7" s="85"/>
      <c r="T7" s="86"/>
    </row>
    <row r="8" spans="1:20" ht="15">
      <c r="A8" s="76" t="s">
        <v>54</v>
      </c>
      <c r="B8" s="75" t="s">
        <v>55</v>
      </c>
      <c r="C8" s="76"/>
      <c r="D8" s="82"/>
      <c r="E8" s="93">
        <v>173</v>
      </c>
      <c r="F8" s="77">
        <v>170</v>
      </c>
      <c r="G8" s="93">
        <v>2073</v>
      </c>
      <c r="H8" s="77">
        <v>2050</v>
      </c>
      <c r="I8" s="93">
        <v>996</v>
      </c>
      <c r="J8" s="77">
        <v>1031</v>
      </c>
      <c r="K8" s="93">
        <v>676</v>
      </c>
      <c r="L8" s="77">
        <v>677</v>
      </c>
      <c r="M8" s="93">
        <v>928</v>
      </c>
      <c r="N8" s="77">
        <v>932</v>
      </c>
      <c r="O8" s="93">
        <v>15</v>
      </c>
      <c r="P8" s="77">
        <v>23</v>
      </c>
      <c r="Q8" s="93">
        <v>11</v>
      </c>
      <c r="R8" s="77">
        <v>11</v>
      </c>
      <c r="S8" s="93">
        <v>4872</v>
      </c>
      <c r="T8" s="77">
        <v>4894</v>
      </c>
    </row>
    <row r="9" spans="1:20" ht="15">
      <c r="A9" s="71" t="s">
        <v>56</v>
      </c>
      <c r="B9" s="67" t="s">
        <v>57</v>
      </c>
      <c r="C9" s="71"/>
      <c r="D9" s="71"/>
      <c r="E9" s="97"/>
      <c r="F9" s="104"/>
      <c r="G9" s="97"/>
      <c r="H9" s="104"/>
      <c r="I9" s="97"/>
      <c r="J9" s="104"/>
      <c r="K9" s="97"/>
      <c r="L9" s="104"/>
      <c r="M9" s="97"/>
      <c r="N9" s="104"/>
      <c r="O9" s="97"/>
      <c r="P9" s="104"/>
      <c r="Q9" s="97"/>
      <c r="R9" s="104"/>
      <c r="S9" s="97"/>
      <c r="T9" s="104"/>
    </row>
    <row r="10" spans="1:20" ht="5.25" customHeight="1">
      <c r="A10" s="71"/>
      <c r="B10" s="67"/>
      <c r="C10" s="71"/>
      <c r="D10" s="71"/>
      <c r="E10" s="93"/>
      <c r="F10" s="77"/>
      <c r="G10" s="93"/>
      <c r="H10" s="77"/>
      <c r="I10" s="93"/>
      <c r="J10" s="77"/>
      <c r="K10" s="93"/>
      <c r="L10" s="77"/>
      <c r="M10" s="93"/>
      <c r="N10" s="77"/>
      <c r="O10" s="93"/>
      <c r="P10" s="77"/>
      <c r="Q10" s="93"/>
      <c r="R10" s="77"/>
      <c r="S10" s="93"/>
      <c r="T10" s="77"/>
    </row>
    <row r="11" spans="1:20" ht="15" customHeight="1">
      <c r="A11" s="60"/>
      <c r="B11" s="62" t="s">
        <v>58</v>
      </c>
      <c r="C11" s="368" t="s">
        <v>59</v>
      </c>
      <c r="D11" s="369"/>
      <c r="E11" s="91">
        <v>264</v>
      </c>
      <c r="F11" s="68">
        <v>245</v>
      </c>
      <c r="G11" s="91">
        <v>1227</v>
      </c>
      <c r="H11" s="68">
        <v>1224</v>
      </c>
      <c r="I11" s="91">
        <v>1383</v>
      </c>
      <c r="J11" s="68">
        <v>1393</v>
      </c>
      <c r="K11" s="91">
        <v>772</v>
      </c>
      <c r="L11" s="68">
        <v>777</v>
      </c>
      <c r="M11" s="91">
        <v>93</v>
      </c>
      <c r="N11" s="68">
        <v>95</v>
      </c>
      <c r="O11" s="91">
        <v>9</v>
      </c>
      <c r="P11" s="68">
        <v>30</v>
      </c>
      <c r="Q11" s="91">
        <v>66</v>
      </c>
      <c r="R11" s="68">
        <v>67</v>
      </c>
      <c r="S11" s="93">
        <v>3814</v>
      </c>
      <c r="T11" s="68">
        <v>3831</v>
      </c>
    </row>
    <row r="12" spans="1:20" ht="15" customHeight="1">
      <c r="A12" s="60"/>
      <c r="B12" s="62" t="s">
        <v>60</v>
      </c>
      <c r="C12" s="375" t="s">
        <v>61</v>
      </c>
      <c r="D12" s="376"/>
      <c r="E12" s="91">
        <v>21</v>
      </c>
      <c r="F12" s="68">
        <v>21</v>
      </c>
      <c r="G12" s="91">
        <v>763</v>
      </c>
      <c r="H12" s="68">
        <v>775</v>
      </c>
      <c r="I12" s="91">
        <v>134</v>
      </c>
      <c r="J12" s="68">
        <v>132</v>
      </c>
      <c r="K12" s="91">
        <v>152</v>
      </c>
      <c r="L12" s="68">
        <v>151</v>
      </c>
      <c r="M12" s="91">
        <v>218</v>
      </c>
      <c r="N12" s="68">
        <v>214</v>
      </c>
      <c r="O12" s="91">
        <v>94</v>
      </c>
      <c r="P12" s="68">
        <v>93</v>
      </c>
      <c r="Q12" s="91">
        <v>71</v>
      </c>
      <c r="R12" s="68">
        <v>81</v>
      </c>
      <c r="S12" s="93">
        <v>1453</v>
      </c>
      <c r="T12" s="68">
        <v>1467</v>
      </c>
    </row>
    <row r="13" spans="1:20" ht="15">
      <c r="A13" s="60"/>
      <c r="B13" s="62"/>
      <c r="C13" s="58" t="s">
        <v>62</v>
      </c>
      <c r="D13" s="108"/>
      <c r="E13" s="91">
        <v>0</v>
      </c>
      <c r="F13" s="68">
        <v>1</v>
      </c>
      <c r="G13" s="91">
        <v>667</v>
      </c>
      <c r="H13" s="68">
        <v>682</v>
      </c>
      <c r="I13" s="91">
        <v>111</v>
      </c>
      <c r="J13" s="68">
        <v>109</v>
      </c>
      <c r="K13" s="91">
        <v>140</v>
      </c>
      <c r="L13" s="68">
        <v>138</v>
      </c>
      <c r="M13" s="91">
        <v>176</v>
      </c>
      <c r="N13" s="68">
        <v>172</v>
      </c>
      <c r="O13" s="91">
        <v>93</v>
      </c>
      <c r="P13" s="68">
        <v>90</v>
      </c>
      <c r="Q13" s="91">
        <v>55</v>
      </c>
      <c r="R13" s="68">
        <v>65</v>
      </c>
      <c r="S13" s="93">
        <v>1242</v>
      </c>
      <c r="T13" s="68">
        <v>1257</v>
      </c>
    </row>
    <row r="14" spans="1:20" ht="15">
      <c r="A14" s="60"/>
      <c r="B14" s="60" t="s">
        <v>63</v>
      </c>
      <c r="C14" s="59" t="s">
        <v>64</v>
      </c>
      <c r="D14" s="60"/>
      <c r="E14" s="91">
        <v>19</v>
      </c>
      <c r="F14" s="68">
        <v>18</v>
      </c>
      <c r="G14" s="91">
        <v>52</v>
      </c>
      <c r="H14" s="68">
        <v>52</v>
      </c>
      <c r="I14" s="91">
        <v>35841</v>
      </c>
      <c r="J14" s="68">
        <v>34977</v>
      </c>
      <c r="K14" s="91">
        <v>17574</v>
      </c>
      <c r="L14" s="68">
        <v>17138</v>
      </c>
      <c r="M14" s="91">
        <v>2236</v>
      </c>
      <c r="N14" s="68">
        <v>2210</v>
      </c>
      <c r="O14" s="91">
        <v>22</v>
      </c>
      <c r="P14" s="68">
        <v>23</v>
      </c>
      <c r="Q14" s="91">
        <v>0</v>
      </c>
      <c r="R14" s="68">
        <v>0</v>
      </c>
      <c r="S14" s="93">
        <v>55744</v>
      </c>
      <c r="T14" s="68">
        <v>54418</v>
      </c>
    </row>
    <row r="15" spans="1:20" ht="15">
      <c r="A15" s="60"/>
      <c r="B15" s="60" t="s">
        <v>65</v>
      </c>
      <c r="C15" s="59" t="s">
        <v>66</v>
      </c>
      <c r="D15" s="60"/>
      <c r="E15" s="91"/>
      <c r="F15" s="68"/>
      <c r="G15" s="91"/>
      <c r="H15" s="68"/>
      <c r="I15" s="91"/>
      <c r="J15" s="68"/>
      <c r="K15" s="91"/>
      <c r="L15" s="68"/>
      <c r="M15" s="91"/>
      <c r="N15" s="68"/>
      <c r="O15" s="91"/>
      <c r="P15" s="68"/>
      <c r="Q15" s="91"/>
      <c r="R15" s="68"/>
      <c r="S15" s="91"/>
      <c r="T15" s="68"/>
    </row>
    <row r="16" spans="1:20" ht="15">
      <c r="A16" s="60"/>
      <c r="B16" s="60"/>
      <c r="C16" s="60" t="s">
        <v>11</v>
      </c>
      <c r="D16" s="59" t="s">
        <v>67</v>
      </c>
      <c r="E16" s="91">
        <v>0</v>
      </c>
      <c r="F16" s="68">
        <v>0</v>
      </c>
      <c r="G16" s="91">
        <v>0</v>
      </c>
      <c r="H16" s="68">
        <v>0</v>
      </c>
      <c r="I16" s="91">
        <v>6</v>
      </c>
      <c r="J16" s="68">
        <v>7</v>
      </c>
      <c r="K16" s="91">
        <v>0</v>
      </c>
      <c r="L16" s="68">
        <v>0</v>
      </c>
      <c r="M16" s="91">
        <v>0</v>
      </c>
      <c r="N16" s="68">
        <v>0</v>
      </c>
      <c r="O16" s="91">
        <v>0</v>
      </c>
      <c r="P16" s="68">
        <v>0</v>
      </c>
      <c r="Q16" s="91">
        <v>0</v>
      </c>
      <c r="R16" s="68">
        <v>0</v>
      </c>
      <c r="S16" s="93">
        <v>6</v>
      </c>
      <c r="T16" s="68">
        <v>7</v>
      </c>
    </row>
    <row r="17" spans="1:20" ht="15">
      <c r="A17" s="60"/>
      <c r="B17" s="60"/>
      <c r="C17" s="60" t="s">
        <v>16</v>
      </c>
      <c r="D17" s="59" t="s">
        <v>68</v>
      </c>
      <c r="E17" s="91">
        <v>15756</v>
      </c>
      <c r="F17" s="68">
        <v>15399</v>
      </c>
      <c r="G17" s="91">
        <v>55030</v>
      </c>
      <c r="H17" s="68">
        <v>54651</v>
      </c>
      <c r="I17" s="91">
        <v>36322</v>
      </c>
      <c r="J17" s="68">
        <v>37151</v>
      </c>
      <c r="K17" s="91">
        <v>15675</v>
      </c>
      <c r="L17" s="68">
        <v>15592</v>
      </c>
      <c r="M17" s="91">
        <v>6647</v>
      </c>
      <c r="N17" s="68">
        <v>6348</v>
      </c>
      <c r="O17" s="91">
        <v>3098</v>
      </c>
      <c r="P17" s="68">
        <v>3602</v>
      </c>
      <c r="Q17" s="91">
        <v>1128</v>
      </c>
      <c r="R17" s="68">
        <v>453</v>
      </c>
      <c r="S17" s="93">
        <v>133656</v>
      </c>
      <c r="T17" s="68">
        <v>133196</v>
      </c>
    </row>
    <row r="18" spans="1:20" ht="15">
      <c r="A18" s="60"/>
      <c r="B18" s="60"/>
      <c r="C18" s="61" t="s">
        <v>18</v>
      </c>
      <c r="D18" s="65" t="s">
        <v>69</v>
      </c>
      <c r="E18" s="92">
        <v>615</v>
      </c>
      <c r="F18" s="69">
        <v>605</v>
      </c>
      <c r="G18" s="92">
        <v>1059</v>
      </c>
      <c r="H18" s="69">
        <v>1042</v>
      </c>
      <c r="I18" s="92">
        <v>1185</v>
      </c>
      <c r="J18" s="69">
        <v>1174</v>
      </c>
      <c r="K18" s="92">
        <v>117</v>
      </c>
      <c r="L18" s="69">
        <v>155</v>
      </c>
      <c r="M18" s="92">
        <v>18</v>
      </c>
      <c r="N18" s="69">
        <v>22</v>
      </c>
      <c r="O18" s="92">
        <v>2</v>
      </c>
      <c r="P18" s="69">
        <v>17</v>
      </c>
      <c r="Q18" s="92">
        <v>0</v>
      </c>
      <c r="R18" s="69">
        <v>0</v>
      </c>
      <c r="S18" s="92">
        <v>2996</v>
      </c>
      <c r="T18" s="69">
        <v>3015</v>
      </c>
    </row>
    <row r="19" spans="1:20" ht="15">
      <c r="A19" s="71"/>
      <c r="B19" s="71"/>
      <c r="C19" s="71"/>
      <c r="D19" s="67"/>
      <c r="E19" s="93">
        <v>16371</v>
      </c>
      <c r="F19" s="93">
        <v>16004</v>
      </c>
      <c r="G19" s="93">
        <v>56089</v>
      </c>
      <c r="H19" s="93">
        <v>55693</v>
      </c>
      <c r="I19" s="93">
        <v>37513</v>
      </c>
      <c r="J19" s="93">
        <v>38332</v>
      </c>
      <c r="K19" s="93">
        <v>15792</v>
      </c>
      <c r="L19" s="93">
        <v>15747</v>
      </c>
      <c r="M19" s="93">
        <v>6665</v>
      </c>
      <c r="N19" s="93">
        <v>6370</v>
      </c>
      <c r="O19" s="93">
        <v>3100</v>
      </c>
      <c r="P19" s="93">
        <v>3619</v>
      </c>
      <c r="Q19" s="93">
        <v>1128</v>
      </c>
      <c r="R19" s="93">
        <v>453</v>
      </c>
      <c r="S19" s="93">
        <v>136658</v>
      </c>
      <c r="T19" s="93">
        <v>136218</v>
      </c>
    </row>
    <row r="20" spans="1:20" ht="15" customHeight="1">
      <c r="A20" s="60"/>
      <c r="B20" s="62" t="s">
        <v>70</v>
      </c>
      <c r="C20" s="375" t="s">
        <v>71</v>
      </c>
      <c r="D20" s="376"/>
      <c r="E20" s="91">
        <v>7141</v>
      </c>
      <c r="F20" s="68">
        <v>7240</v>
      </c>
      <c r="G20" s="91">
        <v>1243</v>
      </c>
      <c r="H20" s="68">
        <v>1181</v>
      </c>
      <c r="I20" s="91">
        <v>144</v>
      </c>
      <c r="J20" s="68">
        <v>147</v>
      </c>
      <c r="K20" s="91">
        <v>1</v>
      </c>
      <c r="L20" s="68">
        <v>1</v>
      </c>
      <c r="M20" s="91">
        <v>5</v>
      </c>
      <c r="N20" s="68">
        <v>4</v>
      </c>
      <c r="O20" s="91">
        <v>375</v>
      </c>
      <c r="P20" s="68">
        <v>394</v>
      </c>
      <c r="Q20" s="91">
        <v>0</v>
      </c>
      <c r="R20" s="68">
        <v>0</v>
      </c>
      <c r="S20" s="93">
        <v>8909</v>
      </c>
      <c r="T20" s="68">
        <v>8967</v>
      </c>
    </row>
    <row r="21" spans="1:20" ht="15">
      <c r="A21" s="60"/>
      <c r="B21" s="61" t="s">
        <v>72</v>
      </c>
      <c r="C21" s="64" t="s">
        <v>73</v>
      </c>
      <c r="D21" s="64"/>
      <c r="E21" s="94">
        <v>332</v>
      </c>
      <c r="F21" s="109">
        <v>242</v>
      </c>
      <c r="G21" s="92">
        <v>1528</v>
      </c>
      <c r="H21" s="69">
        <v>1142</v>
      </c>
      <c r="I21" s="92">
        <v>596</v>
      </c>
      <c r="J21" s="69">
        <v>583</v>
      </c>
      <c r="K21" s="92">
        <v>36</v>
      </c>
      <c r="L21" s="69">
        <v>82</v>
      </c>
      <c r="M21" s="92">
        <v>305</v>
      </c>
      <c r="N21" s="69">
        <v>594</v>
      </c>
      <c r="O21" s="92">
        <v>127</v>
      </c>
      <c r="P21" s="69">
        <v>66</v>
      </c>
      <c r="Q21" s="92">
        <v>524</v>
      </c>
      <c r="R21" s="69">
        <v>255</v>
      </c>
      <c r="S21" s="92">
        <v>3448</v>
      </c>
      <c r="T21" s="69">
        <v>2964</v>
      </c>
    </row>
    <row r="22" spans="1:20" ht="15">
      <c r="A22" s="71"/>
      <c r="B22" s="71"/>
      <c r="C22" s="71"/>
      <c r="D22" s="71"/>
      <c r="E22" s="103">
        <v>24148</v>
      </c>
      <c r="F22" s="103">
        <v>23770</v>
      </c>
      <c r="G22" s="103">
        <v>60902</v>
      </c>
      <c r="H22" s="103">
        <v>60067</v>
      </c>
      <c r="I22" s="103">
        <v>75611</v>
      </c>
      <c r="J22" s="103">
        <v>75564</v>
      </c>
      <c r="K22" s="103">
        <v>34327</v>
      </c>
      <c r="L22" s="103">
        <v>33896</v>
      </c>
      <c r="M22" s="103">
        <v>9522</v>
      </c>
      <c r="N22" s="103">
        <v>9487</v>
      </c>
      <c r="O22" s="103">
        <v>3727</v>
      </c>
      <c r="P22" s="103">
        <v>4225</v>
      </c>
      <c r="Q22" s="103">
        <v>1789</v>
      </c>
      <c r="R22" s="103">
        <v>856</v>
      </c>
      <c r="S22" s="66">
        <v>210026</v>
      </c>
      <c r="T22" s="66">
        <v>207865</v>
      </c>
    </row>
    <row r="23" spans="1:20" ht="15" customHeight="1">
      <c r="A23" s="63" t="s">
        <v>74</v>
      </c>
      <c r="B23" s="377" t="s">
        <v>75</v>
      </c>
      <c r="C23" s="377"/>
      <c r="D23" s="378"/>
      <c r="E23" s="92">
        <v>0</v>
      </c>
      <c r="F23" s="69">
        <v>0</v>
      </c>
      <c r="G23" s="92">
        <v>0</v>
      </c>
      <c r="H23" s="69">
        <v>0</v>
      </c>
      <c r="I23" s="92">
        <v>6208</v>
      </c>
      <c r="J23" s="69">
        <v>5957</v>
      </c>
      <c r="K23" s="92">
        <v>0</v>
      </c>
      <c r="L23" s="69">
        <v>0</v>
      </c>
      <c r="M23" s="92">
        <v>0</v>
      </c>
      <c r="N23" s="69">
        <v>0</v>
      </c>
      <c r="O23" s="92">
        <v>1</v>
      </c>
      <c r="P23" s="69">
        <v>1</v>
      </c>
      <c r="Q23" s="92">
        <v>0</v>
      </c>
      <c r="R23" s="69">
        <v>0</v>
      </c>
      <c r="S23" s="92">
        <v>6209</v>
      </c>
      <c r="T23" s="69">
        <v>5958</v>
      </c>
    </row>
    <row r="24" spans="1:20" ht="15" customHeight="1">
      <c r="A24" s="63" t="s">
        <v>76</v>
      </c>
      <c r="B24" s="377" t="s">
        <v>77</v>
      </c>
      <c r="C24" s="377"/>
      <c r="D24" s="378"/>
      <c r="E24" s="96">
        <v>970</v>
      </c>
      <c r="F24" s="70">
        <v>1140</v>
      </c>
      <c r="G24" s="96">
        <v>2275</v>
      </c>
      <c r="H24" s="70">
        <v>2186</v>
      </c>
      <c r="I24" s="96">
        <v>1865</v>
      </c>
      <c r="J24" s="70">
        <v>1862</v>
      </c>
      <c r="K24" s="96">
        <v>25</v>
      </c>
      <c r="L24" s="70">
        <v>22</v>
      </c>
      <c r="M24" s="96">
        <v>344</v>
      </c>
      <c r="N24" s="70">
        <v>340</v>
      </c>
      <c r="O24" s="96">
        <v>160</v>
      </c>
      <c r="P24" s="70">
        <v>180</v>
      </c>
      <c r="Q24" s="96">
        <v>0</v>
      </c>
      <c r="R24" s="70">
        <v>0</v>
      </c>
      <c r="S24" s="92">
        <v>5639</v>
      </c>
      <c r="T24" s="69">
        <v>5730</v>
      </c>
    </row>
    <row r="25" spans="1:20" ht="15">
      <c r="A25" s="72" t="s">
        <v>78</v>
      </c>
      <c r="B25" s="73" t="s">
        <v>79</v>
      </c>
      <c r="C25" s="72"/>
      <c r="D25" s="74"/>
      <c r="E25" s="97">
        <v>6089</v>
      </c>
      <c r="F25" s="104">
        <v>6019</v>
      </c>
      <c r="G25" s="97">
        <v>9842</v>
      </c>
      <c r="H25" s="104">
        <v>9765</v>
      </c>
      <c r="I25" s="97">
        <v>7715</v>
      </c>
      <c r="J25" s="104">
        <v>7893</v>
      </c>
      <c r="K25" s="97">
        <v>3584</v>
      </c>
      <c r="L25" s="104">
        <v>3575</v>
      </c>
      <c r="M25" s="97">
        <v>4680</v>
      </c>
      <c r="N25" s="104">
        <v>4456</v>
      </c>
      <c r="O25" s="97">
        <v>1949</v>
      </c>
      <c r="P25" s="104">
        <v>2085</v>
      </c>
      <c r="Q25" s="97">
        <v>394</v>
      </c>
      <c r="R25" s="104">
        <v>120</v>
      </c>
      <c r="S25" s="92">
        <v>34253</v>
      </c>
      <c r="T25" s="69">
        <v>33913</v>
      </c>
    </row>
    <row r="26" spans="1:20" ht="15.75" thickBot="1">
      <c r="A26" s="370" t="s">
        <v>80</v>
      </c>
      <c r="B26" s="370"/>
      <c r="C26" s="370"/>
      <c r="D26" s="371"/>
      <c r="E26" s="95">
        <v>31380</v>
      </c>
      <c r="F26" s="95">
        <v>31099</v>
      </c>
      <c r="G26" s="95">
        <v>75092</v>
      </c>
      <c r="H26" s="95">
        <v>74068</v>
      </c>
      <c r="I26" s="95">
        <v>92395</v>
      </c>
      <c r="J26" s="95">
        <v>92307</v>
      </c>
      <c r="K26" s="95">
        <v>38612</v>
      </c>
      <c r="L26" s="95">
        <v>38170</v>
      </c>
      <c r="M26" s="95">
        <v>15474</v>
      </c>
      <c r="N26" s="95">
        <v>15215</v>
      </c>
      <c r="O26" s="95">
        <v>5852</v>
      </c>
      <c r="P26" s="95">
        <v>6514</v>
      </c>
      <c r="Q26" s="95">
        <v>2194</v>
      </c>
      <c r="R26" s="95">
        <v>987</v>
      </c>
      <c r="S26" s="95">
        <v>260999</v>
      </c>
      <c r="T26" s="95">
        <v>258360</v>
      </c>
    </row>
    <row r="27" spans="1:20" ht="15.75" thickTop="1">
      <c r="A27" s="39"/>
      <c r="B27" s="40"/>
      <c r="C27" s="41"/>
      <c r="D27" s="41"/>
      <c r="E27" s="42"/>
      <c r="F27" s="43"/>
      <c r="G27" s="42"/>
      <c r="H27" s="43"/>
      <c r="I27" s="42"/>
      <c r="J27" s="43"/>
      <c r="K27" s="43"/>
      <c r="L27" s="43"/>
      <c r="M27" s="42"/>
      <c r="N27" s="43"/>
      <c r="O27" s="43"/>
      <c r="P27" s="43"/>
      <c r="Q27" s="42"/>
      <c r="R27" s="43"/>
      <c r="S27" s="42"/>
      <c r="T27" s="43"/>
    </row>
    <row r="28" spans="1:20" ht="15">
      <c r="A28" s="37"/>
      <c r="B28" s="38"/>
      <c r="C28" s="44"/>
      <c r="D28" s="38"/>
      <c r="E28" s="42"/>
      <c r="F28" s="43"/>
      <c r="G28" s="42"/>
      <c r="H28" s="43"/>
      <c r="I28" s="42"/>
      <c r="J28" s="43"/>
      <c r="K28" s="43"/>
      <c r="L28" s="43"/>
      <c r="M28" s="42"/>
      <c r="N28" s="43"/>
      <c r="O28" s="43"/>
      <c r="P28" s="43"/>
      <c r="Q28" s="42"/>
      <c r="R28" s="43"/>
      <c r="S28" s="42"/>
      <c r="T28" s="43"/>
    </row>
    <row r="29" spans="1:20" ht="15">
      <c r="A29" s="45"/>
      <c r="B29" s="38"/>
      <c r="C29" s="44"/>
      <c r="D29" s="38"/>
      <c r="E29" s="42"/>
      <c r="F29" s="43"/>
      <c r="G29" s="42"/>
      <c r="H29" s="43"/>
      <c r="I29" s="42"/>
      <c r="J29" s="43"/>
      <c r="K29" s="43"/>
      <c r="L29" s="43"/>
      <c r="M29" s="42"/>
      <c r="N29" s="43" t="s">
        <v>81</v>
      </c>
      <c r="O29" s="43"/>
      <c r="P29" s="43"/>
      <c r="Q29" s="42"/>
      <c r="R29" s="43"/>
      <c r="S29" s="42"/>
      <c r="T29" s="43"/>
    </row>
    <row r="30" spans="1:20" ht="15">
      <c r="A30" s="45"/>
      <c r="B30" s="38"/>
      <c r="C30" s="44"/>
      <c r="D30" s="38"/>
      <c r="E30" s="42"/>
      <c r="F30" s="43"/>
      <c r="G30" s="42"/>
      <c r="H30" s="43"/>
      <c r="I30" s="42"/>
      <c r="J30" s="43"/>
      <c r="K30" s="43"/>
      <c r="L30" s="43"/>
      <c r="M30" s="42"/>
      <c r="N30" s="43"/>
      <c r="O30" s="43"/>
      <c r="P30" s="43"/>
      <c r="Q30" s="42"/>
      <c r="R30" s="43"/>
      <c r="S30" s="42"/>
      <c r="T30" s="43"/>
    </row>
    <row r="31" spans="1:20" ht="15">
      <c r="A31" s="45"/>
      <c r="B31" s="38"/>
      <c r="C31" s="44"/>
      <c r="D31" s="38"/>
      <c r="E31" s="42"/>
      <c r="F31" s="43"/>
      <c r="G31" s="42"/>
      <c r="H31" s="42"/>
      <c r="I31" s="42"/>
      <c r="J31" s="43"/>
      <c r="K31" s="43"/>
      <c r="L31" s="43"/>
      <c r="M31" s="42"/>
      <c r="N31" s="43"/>
      <c r="O31" s="43"/>
      <c r="P31" s="43"/>
      <c r="Q31" s="42"/>
      <c r="R31" s="43"/>
      <c r="S31" s="42"/>
      <c r="T31" s="46"/>
    </row>
    <row r="32" spans="1:20" ht="20.25">
      <c r="A32" s="344" t="s">
        <v>97</v>
      </c>
      <c r="B32" s="344"/>
      <c r="C32" s="344"/>
      <c r="D32" s="344"/>
      <c r="E32" s="344"/>
      <c r="F32" s="344"/>
      <c r="G32" s="42"/>
      <c r="H32" s="42"/>
      <c r="I32" s="42"/>
      <c r="J32" s="54"/>
      <c r="K32" s="54"/>
      <c r="L32" s="54"/>
      <c r="M32" s="32"/>
      <c r="N32" s="32"/>
      <c r="O32" s="32"/>
      <c r="P32" s="32"/>
      <c r="Q32" s="1"/>
      <c r="R32" s="1"/>
      <c r="S32" s="1"/>
      <c r="T32" s="33"/>
    </row>
    <row r="33" spans="1:20" ht="15">
      <c r="A33" s="34"/>
      <c r="B33" s="34"/>
      <c r="C33" s="34"/>
      <c r="D33" s="34"/>
      <c r="E33" s="5"/>
      <c r="F33" s="5"/>
      <c r="G33" s="5"/>
      <c r="H33" s="5"/>
      <c r="I33" s="35"/>
      <c r="J33" s="35"/>
      <c r="K33" s="35"/>
      <c r="L33" s="35"/>
      <c r="M33" s="36"/>
      <c r="N33" s="36"/>
      <c r="O33" s="36"/>
      <c r="P33" s="36"/>
      <c r="Q33" s="5"/>
      <c r="R33" s="5"/>
      <c r="S33" s="36"/>
      <c r="T33" s="36"/>
    </row>
    <row r="34" spans="1:20" ht="15" customHeight="1">
      <c r="A34" s="142" t="s">
        <v>82</v>
      </c>
      <c r="B34" s="142"/>
      <c r="C34" s="142"/>
      <c r="D34" s="143"/>
      <c r="E34" s="365" t="s">
        <v>0</v>
      </c>
      <c r="F34" s="366"/>
      <c r="G34" s="366"/>
      <c r="H34" s="367"/>
      <c r="I34" s="365" t="s">
        <v>1</v>
      </c>
      <c r="J34" s="366"/>
      <c r="K34" s="366"/>
      <c r="L34" s="366"/>
      <c r="M34" s="366"/>
      <c r="N34" s="367"/>
      <c r="O34" s="372" t="s">
        <v>50</v>
      </c>
      <c r="P34" s="374"/>
      <c r="Q34" s="372" t="s">
        <v>51</v>
      </c>
      <c r="R34" s="374"/>
      <c r="S34" s="372" t="s">
        <v>4</v>
      </c>
      <c r="T34" s="373"/>
    </row>
    <row r="35" spans="1:20" ht="15" customHeight="1">
      <c r="A35" s="146"/>
      <c r="B35" s="146"/>
      <c r="C35" s="156"/>
      <c r="D35" s="157"/>
      <c r="E35" s="363" t="s">
        <v>5</v>
      </c>
      <c r="F35" s="364"/>
      <c r="G35" s="363" t="s">
        <v>52</v>
      </c>
      <c r="H35" s="364"/>
      <c r="I35" s="363" t="s">
        <v>53</v>
      </c>
      <c r="J35" s="364"/>
      <c r="K35" s="363" t="s">
        <v>7</v>
      </c>
      <c r="L35" s="364"/>
      <c r="M35" s="363" t="s">
        <v>52</v>
      </c>
      <c r="N35" s="364"/>
      <c r="O35" s="166"/>
      <c r="P35" s="167"/>
      <c r="Q35" s="166"/>
      <c r="R35" s="167"/>
      <c r="S35" s="166"/>
      <c r="T35" s="168"/>
    </row>
    <row r="36" spans="1:20" ht="30">
      <c r="A36" s="144"/>
      <c r="B36" s="144"/>
      <c r="C36" s="144"/>
      <c r="D36" s="145"/>
      <c r="E36" s="131" t="s">
        <v>99</v>
      </c>
      <c r="F36" s="130" t="s">
        <v>96</v>
      </c>
      <c r="G36" s="131" t="s">
        <v>99</v>
      </c>
      <c r="H36" s="130" t="s">
        <v>96</v>
      </c>
      <c r="I36" s="131" t="s">
        <v>99</v>
      </c>
      <c r="J36" s="130" t="s">
        <v>96</v>
      </c>
      <c r="K36" s="131" t="s">
        <v>99</v>
      </c>
      <c r="L36" s="130" t="s">
        <v>96</v>
      </c>
      <c r="M36" s="131" t="s">
        <v>99</v>
      </c>
      <c r="N36" s="130" t="s">
        <v>96</v>
      </c>
      <c r="O36" s="131" t="s">
        <v>99</v>
      </c>
      <c r="P36" s="130" t="s">
        <v>96</v>
      </c>
      <c r="Q36" s="131" t="s">
        <v>99</v>
      </c>
      <c r="R36" s="130" t="s">
        <v>96</v>
      </c>
      <c r="S36" s="131" t="s">
        <v>99</v>
      </c>
      <c r="T36" s="130" t="s">
        <v>96</v>
      </c>
    </row>
    <row r="37" spans="1:20" ht="15">
      <c r="A37" s="110"/>
      <c r="B37" s="110"/>
      <c r="C37" s="110"/>
      <c r="D37" s="136"/>
      <c r="E37" s="132"/>
      <c r="F37" s="133"/>
      <c r="G37" s="134"/>
      <c r="H37" s="135"/>
      <c r="I37" s="134"/>
      <c r="J37" s="135"/>
      <c r="K37" s="135"/>
      <c r="L37" s="135"/>
      <c r="M37" s="134"/>
      <c r="N37" s="135"/>
      <c r="O37" s="134"/>
      <c r="P37" s="135"/>
      <c r="Q37" s="134"/>
      <c r="R37" s="135"/>
      <c r="S37" s="134"/>
      <c r="T37" s="135"/>
    </row>
    <row r="38" spans="1:20" ht="15">
      <c r="A38" s="124" t="s">
        <v>54</v>
      </c>
      <c r="B38" s="123" t="s">
        <v>83</v>
      </c>
      <c r="C38" s="124"/>
      <c r="D38" s="124"/>
      <c r="E38" s="147">
        <v>1409</v>
      </c>
      <c r="F38" s="151">
        <v>1343</v>
      </c>
      <c r="G38" s="147">
        <v>3922</v>
      </c>
      <c r="H38" s="151">
        <v>3838</v>
      </c>
      <c r="I38" s="147">
        <v>73</v>
      </c>
      <c r="J38" s="151">
        <v>75</v>
      </c>
      <c r="K38" s="115">
        <v>0</v>
      </c>
      <c r="L38" s="116">
        <v>0</v>
      </c>
      <c r="M38" s="147">
        <v>0</v>
      </c>
      <c r="N38" s="151">
        <v>0</v>
      </c>
      <c r="O38" s="147">
        <v>43</v>
      </c>
      <c r="P38" s="151">
        <v>248</v>
      </c>
      <c r="Q38" s="147">
        <v>0</v>
      </c>
      <c r="R38" s="116">
        <v>0</v>
      </c>
      <c r="S38" s="115">
        <v>5447</v>
      </c>
      <c r="T38" s="116">
        <v>5504</v>
      </c>
    </row>
    <row r="39" spans="1:20" ht="15" customHeight="1">
      <c r="A39" s="114" t="s">
        <v>56</v>
      </c>
      <c r="B39" s="375" t="s">
        <v>84</v>
      </c>
      <c r="C39" s="375"/>
      <c r="D39" s="375"/>
      <c r="E39" s="148"/>
      <c r="F39" s="160"/>
      <c r="G39" s="148"/>
      <c r="H39" s="160"/>
      <c r="I39" s="148"/>
      <c r="J39" s="160"/>
      <c r="K39" s="137"/>
      <c r="L39" s="117"/>
      <c r="M39" s="149"/>
      <c r="N39" s="149"/>
      <c r="O39" s="148"/>
      <c r="P39" s="160"/>
      <c r="Q39" s="148"/>
      <c r="R39" s="117"/>
      <c r="S39" s="148"/>
      <c r="T39" s="117"/>
    </row>
    <row r="40" spans="1:20" ht="4.5" customHeight="1">
      <c r="A40" s="114"/>
      <c r="B40" s="173"/>
      <c r="C40" s="173"/>
      <c r="D40" s="173"/>
      <c r="E40" s="137"/>
      <c r="F40" s="117"/>
      <c r="G40" s="137"/>
      <c r="H40" s="117"/>
      <c r="I40" s="137"/>
      <c r="J40" s="117"/>
      <c r="K40" s="137"/>
      <c r="L40" s="117"/>
      <c r="M40" s="158"/>
      <c r="N40" s="158"/>
      <c r="O40" s="137"/>
      <c r="P40" s="117"/>
      <c r="Q40" s="137"/>
      <c r="R40" s="117"/>
      <c r="S40" s="137"/>
      <c r="T40" s="117"/>
    </row>
    <row r="41" spans="1:20" ht="15">
      <c r="A41" s="110"/>
      <c r="B41" s="170" t="s">
        <v>58</v>
      </c>
      <c r="C41" s="169" t="s">
        <v>85</v>
      </c>
      <c r="D41" s="170"/>
      <c r="E41" s="137">
        <v>43</v>
      </c>
      <c r="F41" s="117">
        <v>37</v>
      </c>
      <c r="G41" s="137">
        <v>6000</v>
      </c>
      <c r="H41" s="117">
        <v>5776</v>
      </c>
      <c r="I41" s="137">
        <v>16</v>
      </c>
      <c r="J41" s="117">
        <v>15</v>
      </c>
      <c r="K41" s="137">
        <v>127</v>
      </c>
      <c r="L41" s="117">
        <v>99</v>
      </c>
      <c r="M41" s="148">
        <v>2251</v>
      </c>
      <c r="N41" s="160">
        <v>1755</v>
      </c>
      <c r="O41" s="137">
        <v>500</v>
      </c>
      <c r="P41" s="117">
        <v>452</v>
      </c>
      <c r="Q41" s="137">
        <v>0</v>
      </c>
      <c r="R41" s="117">
        <v>0</v>
      </c>
      <c r="S41" s="139">
        <v>8937</v>
      </c>
      <c r="T41" s="117">
        <v>8134</v>
      </c>
    </row>
    <row r="42" spans="1:20" ht="15" customHeight="1">
      <c r="A42" s="113"/>
      <c r="B42" s="171" t="s">
        <v>60</v>
      </c>
      <c r="C42" s="375" t="s">
        <v>86</v>
      </c>
      <c r="D42" s="376"/>
      <c r="E42" s="137">
        <v>13254</v>
      </c>
      <c r="F42" s="117">
        <v>13352</v>
      </c>
      <c r="G42" s="137">
        <v>32</v>
      </c>
      <c r="H42" s="117">
        <v>32</v>
      </c>
      <c r="I42" s="137">
        <v>69575</v>
      </c>
      <c r="J42" s="117">
        <v>69508</v>
      </c>
      <c r="K42" s="137">
        <v>25792</v>
      </c>
      <c r="L42" s="117">
        <v>25544</v>
      </c>
      <c r="M42" s="137">
        <v>430</v>
      </c>
      <c r="N42" s="117">
        <v>425</v>
      </c>
      <c r="O42" s="137">
        <v>929</v>
      </c>
      <c r="P42" s="117">
        <v>908</v>
      </c>
      <c r="Q42" s="137">
        <v>0</v>
      </c>
      <c r="R42" s="117">
        <v>0</v>
      </c>
      <c r="S42" s="139">
        <v>110012</v>
      </c>
      <c r="T42" s="117">
        <v>109769</v>
      </c>
    </row>
    <row r="43" spans="1:20" ht="15" customHeight="1">
      <c r="A43" s="113"/>
      <c r="B43" s="171" t="s">
        <v>63</v>
      </c>
      <c r="C43" s="375" t="s">
        <v>87</v>
      </c>
      <c r="D43" s="376"/>
      <c r="E43" s="148">
        <v>5778</v>
      </c>
      <c r="F43" s="160">
        <v>5652</v>
      </c>
      <c r="G43" s="148">
        <v>39477</v>
      </c>
      <c r="H43" s="160">
        <v>39097</v>
      </c>
      <c r="I43" s="148">
        <v>1636</v>
      </c>
      <c r="J43" s="160">
        <v>1648</v>
      </c>
      <c r="K43" s="137">
        <v>838</v>
      </c>
      <c r="L43" s="117">
        <v>917</v>
      </c>
      <c r="M43" s="148">
        <v>5453</v>
      </c>
      <c r="N43" s="160">
        <v>5483</v>
      </c>
      <c r="O43" s="148">
        <v>908</v>
      </c>
      <c r="P43" s="160">
        <v>954</v>
      </c>
      <c r="Q43" s="148">
        <v>0</v>
      </c>
      <c r="R43" s="117">
        <v>0</v>
      </c>
      <c r="S43" s="139">
        <v>54090</v>
      </c>
      <c r="T43" s="117">
        <v>53751</v>
      </c>
    </row>
    <row r="44" spans="1:20" ht="15" customHeight="1">
      <c r="A44" s="113"/>
      <c r="B44" s="172" t="s">
        <v>65</v>
      </c>
      <c r="C44" s="358" t="s">
        <v>88</v>
      </c>
      <c r="D44" s="359"/>
      <c r="E44" s="138">
        <v>446</v>
      </c>
      <c r="F44" s="118">
        <v>432</v>
      </c>
      <c r="G44" s="138">
        <v>75</v>
      </c>
      <c r="H44" s="118">
        <v>81</v>
      </c>
      <c r="I44" s="138">
        <v>4554</v>
      </c>
      <c r="J44" s="118">
        <v>4688</v>
      </c>
      <c r="K44" s="138">
        <v>8670</v>
      </c>
      <c r="L44" s="118">
        <v>8475</v>
      </c>
      <c r="M44" s="138">
        <v>146</v>
      </c>
      <c r="N44" s="118">
        <v>149</v>
      </c>
      <c r="O44" s="138">
        <v>107</v>
      </c>
      <c r="P44" s="118">
        <v>110</v>
      </c>
      <c r="Q44" s="138">
        <v>0</v>
      </c>
      <c r="R44" s="118">
        <v>0</v>
      </c>
      <c r="S44" s="138">
        <v>13998</v>
      </c>
      <c r="T44" s="118">
        <v>13935</v>
      </c>
    </row>
    <row r="45" spans="1:20" ht="15">
      <c r="A45" s="124"/>
      <c r="B45" s="119"/>
      <c r="C45" s="119"/>
      <c r="D45" s="119"/>
      <c r="E45" s="115">
        <v>19521</v>
      </c>
      <c r="F45" s="115">
        <v>19473</v>
      </c>
      <c r="G45" s="115">
        <v>45584</v>
      </c>
      <c r="H45" s="115">
        <v>44986</v>
      </c>
      <c r="I45" s="115">
        <v>75781</v>
      </c>
      <c r="J45" s="115">
        <v>75859</v>
      </c>
      <c r="K45" s="115">
        <v>35427</v>
      </c>
      <c r="L45" s="115">
        <v>35035</v>
      </c>
      <c r="M45" s="115">
        <v>8280</v>
      </c>
      <c r="N45" s="115">
        <v>7812</v>
      </c>
      <c r="O45" s="115">
        <v>2444</v>
      </c>
      <c r="P45" s="116">
        <v>2424</v>
      </c>
      <c r="Q45" s="115">
        <v>0</v>
      </c>
      <c r="R45" s="115">
        <v>0</v>
      </c>
      <c r="S45" s="115">
        <v>187037</v>
      </c>
      <c r="T45" s="115">
        <v>185589</v>
      </c>
    </row>
    <row r="46" spans="1:20" ht="30" customHeight="1">
      <c r="A46" s="112" t="s">
        <v>74</v>
      </c>
      <c r="B46" s="360" t="s">
        <v>89</v>
      </c>
      <c r="C46" s="361"/>
      <c r="D46" s="362"/>
      <c r="E46" s="141">
        <v>0</v>
      </c>
      <c r="F46" s="129">
        <v>0</v>
      </c>
      <c r="G46" s="141">
        <v>0</v>
      </c>
      <c r="H46" s="129">
        <v>0</v>
      </c>
      <c r="I46" s="141">
        <v>6520</v>
      </c>
      <c r="J46" s="129">
        <v>6257</v>
      </c>
      <c r="K46" s="141">
        <v>0</v>
      </c>
      <c r="L46" s="129">
        <v>0</v>
      </c>
      <c r="M46" s="141">
        <v>0</v>
      </c>
      <c r="N46" s="129">
        <v>0</v>
      </c>
      <c r="O46" s="141">
        <v>1</v>
      </c>
      <c r="P46" s="129">
        <v>1</v>
      </c>
      <c r="Q46" s="141">
        <v>0</v>
      </c>
      <c r="R46" s="129">
        <v>0</v>
      </c>
      <c r="S46" s="141">
        <v>6521</v>
      </c>
      <c r="T46" s="129">
        <v>6258</v>
      </c>
    </row>
    <row r="47" spans="1:20" ht="15">
      <c r="A47" s="120" t="s">
        <v>76</v>
      </c>
      <c r="B47" s="175" t="s">
        <v>90</v>
      </c>
      <c r="C47" s="174"/>
      <c r="D47" s="174"/>
      <c r="E47" s="150">
        <v>227</v>
      </c>
      <c r="F47" s="159">
        <v>198</v>
      </c>
      <c r="G47" s="150">
        <v>722</v>
      </c>
      <c r="H47" s="159">
        <v>721</v>
      </c>
      <c r="I47" s="150">
        <v>573</v>
      </c>
      <c r="J47" s="159">
        <v>590</v>
      </c>
      <c r="K47" s="155">
        <v>266</v>
      </c>
      <c r="L47" s="161">
        <v>293</v>
      </c>
      <c r="M47" s="150">
        <v>2374</v>
      </c>
      <c r="N47" s="159">
        <v>2396</v>
      </c>
      <c r="O47" s="150">
        <v>182</v>
      </c>
      <c r="P47" s="159">
        <v>178</v>
      </c>
      <c r="Q47" s="150">
        <v>53</v>
      </c>
      <c r="R47" s="159">
        <v>49</v>
      </c>
      <c r="S47" s="141">
        <v>4397</v>
      </c>
      <c r="T47" s="129">
        <v>4425</v>
      </c>
    </row>
    <row r="48" spans="1:20" ht="15">
      <c r="A48" s="122" t="s">
        <v>78</v>
      </c>
      <c r="B48" s="177" t="s">
        <v>91</v>
      </c>
      <c r="C48" s="176"/>
      <c r="D48" s="176"/>
      <c r="E48" s="147">
        <v>6055</v>
      </c>
      <c r="F48" s="151">
        <v>6600</v>
      </c>
      <c r="G48" s="147">
        <v>11017</v>
      </c>
      <c r="H48" s="151">
        <v>10406</v>
      </c>
      <c r="I48" s="147">
        <v>7089</v>
      </c>
      <c r="J48" s="151">
        <v>6973</v>
      </c>
      <c r="K48" s="139">
        <v>1353</v>
      </c>
      <c r="L48" s="128">
        <v>1108</v>
      </c>
      <c r="M48" s="147">
        <v>2119</v>
      </c>
      <c r="N48" s="151">
        <v>2233</v>
      </c>
      <c r="O48" s="147">
        <v>1259</v>
      </c>
      <c r="P48" s="151">
        <v>1682</v>
      </c>
      <c r="Q48" s="147">
        <v>85</v>
      </c>
      <c r="R48" s="151">
        <v>159</v>
      </c>
      <c r="S48" s="139">
        <v>28977</v>
      </c>
      <c r="T48" s="129">
        <v>29161</v>
      </c>
    </row>
    <row r="49" spans="1:20" ht="16.5" thickBot="1">
      <c r="A49" s="121" t="s">
        <v>92</v>
      </c>
      <c r="B49" s="125"/>
      <c r="C49" s="125"/>
      <c r="D49" s="126"/>
      <c r="E49" s="140">
        <v>27212</v>
      </c>
      <c r="F49" s="140">
        <v>27614</v>
      </c>
      <c r="G49" s="140">
        <v>61245</v>
      </c>
      <c r="H49" s="140">
        <v>59951</v>
      </c>
      <c r="I49" s="140">
        <v>90036</v>
      </c>
      <c r="J49" s="140">
        <v>89754</v>
      </c>
      <c r="K49" s="140">
        <v>37046</v>
      </c>
      <c r="L49" s="140">
        <v>36436</v>
      </c>
      <c r="M49" s="140">
        <v>12773</v>
      </c>
      <c r="N49" s="140">
        <v>12441</v>
      </c>
      <c r="O49" s="140">
        <v>3929</v>
      </c>
      <c r="P49" s="140">
        <v>4533</v>
      </c>
      <c r="Q49" s="140">
        <v>138</v>
      </c>
      <c r="R49" s="140">
        <v>208</v>
      </c>
      <c r="S49" s="140">
        <v>232379</v>
      </c>
      <c r="T49" s="140">
        <v>230937</v>
      </c>
    </row>
    <row r="50" spans="1:20" ht="15.75" thickTop="1">
      <c r="A50" s="152"/>
      <c r="B50" s="153"/>
      <c r="C50" s="154"/>
      <c r="D50" s="154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11" t="s">
        <v>93</v>
      </c>
      <c r="S50" s="139">
        <v>28620</v>
      </c>
      <c r="T50" s="162">
        <v>27423</v>
      </c>
    </row>
    <row r="51" spans="1:20" ht="15.75" thickBot="1">
      <c r="A51" s="152"/>
      <c r="B51" s="153"/>
      <c r="C51" s="154"/>
      <c r="D51" s="154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65"/>
      <c r="R51" s="165" t="s">
        <v>94</v>
      </c>
      <c r="S51" s="164">
        <v>260999</v>
      </c>
      <c r="T51" s="163">
        <v>258360</v>
      </c>
    </row>
    <row r="52" spans="1:20" ht="13.5" thickTop="1"/>
  </sheetData>
  <mergeCells count="33">
    <mergeCell ref="I34:N34"/>
    <mergeCell ref="E35:F35"/>
    <mergeCell ref="G35:H35"/>
    <mergeCell ref="B39:D39"/>
    <mergeCell ref="S34:T34"/>
    <mergeCell ref="O34:P34"/>
    <mergeCell ref="Q34:R34"/>
    <mergeCell ref="I35:J35"/>
    <mergeCell ref="K35:L35"/>
    <mergeCell ref="M35:N35"/>
    <mergeCell ref="A2:F2"/>
    <mergeCell ref="A32:F32"/>
    <mergeCell ref="C11:D11"/>
    <mergeCell ref="A26:D26"/>
    <mergeCell ref="S4:T4"/>
    <mergeCell ref="K5:L5"/>
    <mergeCell ref="O4:P4"/>
    <mergeCell ref="Q4:R4"/>
    <mergeCell ref="I4:N4"/>
    <mergeCell ref="M5:N5"/>
    <mergeCell ref="I5:J5"/>
    <mergeCell ref="C20:D20"/>
    <mergeCell ref="C12:D12"/>
    <mergeCell ref="B23:D23"/>
    <mergeCell ref="B24:D24"/>
    <mergeCell ref="C44:D44"/>
    <mergeCell ref="B46:D46"/>
    <mergeCell ref="G5:H5"/>
    <mergeCell ref="E4:H4"/>
    <mergeCell ref="E5:F5"/>
    <mergeCell ref="C42:D42"/>
    <mergeCell ref="C43:D43"/>
    <mergeCell ref="E34:H34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="85" zoomScaleNormal="85" workbookViewId="0">
      <selection activeCell="Z20" sqref="Z20"/>
    </sheetView>
  </sheetViews>
  <sheetFormatPr baseColWidth="10" defaultColWidth="11.42578125" defaultRowHeight="15"/>
  <cols>
    <col min="1" max="1" width="3.42578125" style="2" customWidth="1"/>
    <col min="2" max="2" width="54.140625" style="2" customWidth="1"/>
    <col min="3" max="16" width="10.7109375" style="2" customWidth="1"/>
    <col min="17" max="17" width="12.42578125" style="2" customWidth="1"/>
    <col min="18" max="18" width="10.7109375" style="2" customWidth="1"/>
    <col min="19" max="19" width="5.7109375" style="2" customWidth="1"/>
    <col min="20" max="20" width="11.42578125" style="246"/>
    <col min="21" max="16384" width="11.42578125" style="2"/>
  </cols>
  <sheetData>
    <row r="1" spans="1:20" ht="15" customHeight="1">
      <c r="A1" s="247"/>
      <c r="B1" s="1"/>
    </row>
    <row r="2" spans="1:20" ht="30" customHeight="1">
      <c r="A2" s="379" t="s">
        <v>104</v>
      </c>
      <c r="B2" s="379"/>
      <c r="C2" s="379"/>
      <c r="D2" s="379"/>
      <c r="E2" s="379"/>
      <c r="F2" s="379"/>
      <c r="G2" s="207"/>
      <c r="H2" s="207"/>
      <c r="I2" s="207"/>
      <c r="J2" s="207"/>
      <c r="K2" s="207"/>
      <c r="L2" s="248"/>
      <c r="M2" s="248"/>
      <c r="N2" s="248"/>
      <c r="O2" s="248"/>
      <c r="P2" s="249"/>
      <c r="Q2" s="250"/>
    </row>
    <row r="3" spans="1:20" s="4" customFormat="1" ht="15.75">
      <c r="A3" s="3"/>
      <c r="B3" s="3"/>
      <c r="C3" s="3"/>
      <c r="L3" s="5"/>
      <c r="M3" s="5"/>
      <c r="N3" s="5"/>
      <c r="O3" s="5"/>
      <c r="P3" s="6"/>
      <c r="Q3" s="6"/>
      <c r="R3" s="6"/>
      <c r="S3" s="6"/>
      <c r="T3" s="209"/>
    </row>
    <row r="4" spans="1:20" s="4" customFormat="1" ht="15" customHeight="1">
      <c r="P4" s="6"/>
      <c r="Q4" s="6"/>
      <c r="R4" s="6"/>
      <c r="S4" s="6"/>
      <c r="T4" s="209"/>
    </row>
    <row r="5" spans="1:20" s="4" customFormat="1" ht="15" customHeight="1">
      <c r="A5" s="351"/>
      <c r="B5" s="352"/>
      <c r="C5" s="353" t="s">
        <v>0</v>
      </c>
      <c r="D5" s="354"/>
      <c r="E5" s="354"/>
      <c r="F5" s="355"/>
      <c r="G5" s="353" t="s">
        <v>1</v>
      </c>
      <c r="H5" s="354"/>
      <c r="I5" s="354"/>
      <c r="J5" s="354"/>
      <c r="K5" s="354"/>
      <c r="L5" s="355"/>
      <c r="M5" s="345" t="s">
        <v>2</v>
      </c>
      <c r="N5" s="356"/>
      <c r="O5" s="345" t="s">
        <v>3</v>
      </c>
      <c r="P5" s="356"/>
      <c r="Q5" s="345" t="s">
        <v>4</v>
      </c>
      <c r="R5" s="346"/>
      <c r="S5" s="251"/>
      <c r="T5" s="209"/>
    </row>
    <row r="6" spans="1:20" s="4" customFormat="1" ht="30" customHeight="1">
      <c r="A6" s="7"/>
      <c r="B6" s="8"/>
      <c r="C6" s="349" t="s">
        <v>5</v>
      </c>
      <c r="D6" s="350"/>
      <c r="E6" s="349" t="s">
        <v>6</v>
      </c>
      <c r="F6" s="350"/>
      <c r="G6" s="349" t="s">
        <v>5</v>
      </c>
      <c r="H6" s="350"/>
      <c r="I6" s="349" t="s">
        <v>7</v>
      </c>
      <c r="J6" s="350"/>
      <c r="K6" s="349" t="s">
        <v>6</v>
      </c>
      <c r="L6" s="350"/>
      <c r="M6" s="347"/>
      <c r="N6" s="357"/>
      <c r="O6" s="347"/>
      <c r="P6" s="357"/>
      <c r="Q6" s="347"/>
      <c r="R6" s="348"/>
      <c r="S6" s="251"/>
      <c r="T6" s="209"/>
    </row>
    <row r="7" spans="1:20" s="4" customFormat="1" ht="30">
      <c r="A7" s="9" t="s">
        <v>8</v>
      </c>
      <c r="B7" s="10"/>
      <c r="C7" s="210" t="s">
        <v>105</v>
      </c>
      <c r="D7" s="211" t="s">
        <v>106</v>
      </c>
      <c r="E7" s="56" t="str">
        <f t="shared" ref="E7:L7" si="0">C7</f>
        <v>Q2
2013</v>
      </c>
      <c r="F7" s="211" t="str">
        <f t="shared" si="0"/>
        <v>Q2
2012</v>
      </c>
      <c r="G7" s="56" t="str">
        <f t="shared" si="0"/>
        <v>Q2
2013</v>
      </c>
      <c r="H7" s="211" t="str">
        <f>F7</f>
        <v>Q2
2012</v>
      </c>
      <c r="I7" s="56" t="str">
        <f t="shared" si="0"/>
        <v>Q2
2013</v>
      </c>
      <c r="J7" s="211" t="str">
        <f t="shared" si="0"/>
        <v>Q2
2012</v>
      </c>
      <c r="K7" s="56" t="str">
        <f t="shared" si="0"/>
        <v>Q2
2013</v>
      </c>
      <c r="L7" s="211" t="str">
        <f t="shared" si="0"/>
        <v>Q2
2012</v>
      </c>
      <c r="M7" s="56" t="str">
        <f>I7</f>
        <v>Q2
2013</v>
      </c>
      <c r="N7" s="211" t="str">
        <f>J7</f>
        <v>Q2
2012</v>
      </c>
      <c r="O7" s="56" t="str">
        <f>K7</f>
        <v>Q2
2013</v>
      </c>
      <c r="P7" s="211" t="str">
        <f>L7</f>
        <v>Q2
2012</v>
      </c>
      <c r="Q7" s="56" t="str">
        <f>C7</f>
        <v>Q2
2013</v>
      </c>
      <c r="R7" s="211" t="str">
        <f>D7</f>
        <v>Q2
2012</v>
      </c>
      <c r="S7" s="252"/>
      <c r="T7" s="209"/>
    </row>
    <row r="8" spans="1:20" s="6" customFormat="1" ht="7.5" customHeight="1">
      <c r="A8" s="342"/>
      <c r="B8" s="343"/>
      <c r="C8" s="213"/>
      <c r="D8" s="213"/>
      <c r="E8" s="213"/>
      <c r="F8" s="213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5"/>
      <c r="T8" s="216"/>
    </row>
    <row r="9" spans="1:20" s="6" customFormat="1">
      <c r="A9" s="11" t="s">
        <v>10</v>
      </c>
      <c r="B9" s="12"/>
      <c r="C9" s="217">
        <v>2994</v>
      </c>
      <c r="D9" s="218">
        <v>2695</v>
      </c>
      <c r="E9" s="217">
        <v>4135</v>
      </c>
      <c r="F9" s="218">
        <v>4152</v>
      </c>
      <c r="G9" s="217">
        <v>1301</v>
      </c>
      <c r="H9" s="218">
        <v>1422</v>
      </c>
      <c r="I9" s="217">
        <v>1436</v>
      </c>
      <c r="J9" s="218">
        <v>1412</v>
      </c>
      <c r="K9" s="217">
        <v>1240</v>
      </c>
      <c r="L9" s="218">
        <v>1256</v>
      </c>
      <c r="M9" s="217">
        <v>1703</v>
      </c>
      <c r="N9" s="218">
        <v>1668</v>
      </c>
      <c r="O9" s="217">
        <v>0</v>
      </c>
      <c r="P9" s="218">
        <v>0</v>
      </c>
      <c r="Q9" s="217">
        <f>C9+E9+G9+I9+K9+M9+O9</f>
        <v>12809</v>
      </c>
      <c r="R9" s="219">
        <f>D9+F9+H9+J9+L9+N9+P9</f>
        <v>12605</v>
      </c>
      <c r="S9" s="220"/>
      <c r="T9" s="216"/>
    </row>
    <row r="10" spans="1:20" s="4" customFormat="1">
      <c r="A10" s="13" t="s">
        <v>11</v>
      </c>
      <c r="B10" s="13" t="s">
        <v>12</v>
      </c>
      <c r="C10" s="221"/>
      <c r="D10" s="222"/>
      <c r="E10" s="221"/>
      <c r="F10" s="222"/>
      <c r="G10" s="221"/>
      <c r="H10" s="222"/>
      <c r="I10" s="221"/>
      <c r="J10" s="222"/>
      <c r="K10" s="221"/>
      <c r="L10" s="222"/>
      <c r="M10" s="221"/>
      <c r="N10" s="222"/>
      <c r="O10" s="221"/>
      <c r="P10" s="222"/>
      <c r="Q10" s="221"/>
      <c r="R10" s="222"/>
      <c r="S10" s="220"/>
      <c r="T10" s="209"/>
    </row>
    <row r="11" spans="1:20" s="4" customFormat="1">
      <c r="A11" s="14"/>
      <c r="B11" s="15" t="s">
        <v>13</v>
      </c>
      <c r="C11" s="223">
        <f>C13+C12</f>
        <v>2998</v>
      </c>
      <c r="D11" s="219">
        <f>D13+D12</f>
        <v>2698</v>
      </c>
      <c r="E11" s="223">
        <f t="shared" ref="E11:P11" si="1">E13+E12</f>
        <v>4167</v>
      </c>
      <c r="F11" s="219">
        <f t="shared" si="1"/>
        <v>4205</v>
      </c>
      <c r="G11" s="223">
        <f t="shared" si="1"/>
        <v>1299</v>
      </c>
      <c r="H11" s="219">
        <f t="shared" si="1"/>
        <v>1419</v>
      </c>
      <c r="I11" s="223">
        <f t="shared" si="1"/>
        <v>1449</v>
      </c>
      <c r="J11" s="219">
        <f t="shared" si="1"/>
        <v>1420</v>
      </c>
      <c r="K11" s="223">
        <f t="shared" si="1"/>
        <v>1346</v>
      </c>
      <c r="L11" s="219">
        <f t="shared" si="1"/>
        <v>1383</v>
      </c>
      <c r="M11" s="223">
        <f t="shared" si="1"/>
        <v>1766</v>
      </c>
      <c r="N11" s="219">
        <f t="shared" si="1"/>
        <v>1680</v>
      </c>
      <c r="O11" s="223">
        <f t="shared" si="1"/>
        <v>0</v>
      </c>
      <c r="P11" s="219">
        <f t="shared" si="1"/>
        <v>0</v>
      </c>
      <c r="Q11" s="223">
        <f t="shared" ref="Q11:R14" si="2">C11+E11+G11+I11+K11+M11+O11</f>
        <v>13025</v>
      </c>
      <c r="R11" s="219">
        <f t="shared" si="2"/>
        <v>12805</v>
      </c>
      <c r="S11" s="220"/>
      <c r="T11" s="209"/>
    </row>
    <row r="12" spans="1:20" s="4" customFormat="1">
      <c r="A12" s="14"/>
      <c r="B12" s="15" t="s">
        <v>14</v>
      </c>
      <c r="C12" s="223">
        <v>118</v>
      </c>
      <c r="D12" s="219">
        <v>90</v>
      </c>
      <c r="E12" s="223">
        <v>177</v>
      </c>
      <c r="F12" s="219">
        <v>157</v>
      </c>
      <c r="G12" s="223">
        <v>26</v>
      </c>
      <c r="H12" s="219">
        <v>23</v>
      </c>
      <c r="I12" s="223">
        <v>12</v>
      </c>
      <c r="J12" s="219">
        <v>13</v>
      </c>
      <c r="K12" s="223">
        <v>29</v>
      </c>
      <c r="L12" s="219">
        <v>46</v>
      </c>
      <c r="M12" s="223">
        <v>58</v>
      </c>
      <c r="N12" s="219">
        <v>26</v>
      </c>
      <c r="O12" s="223">
        <v>0</v>
      </c>
      <c r="P12" s="219">
        <v>0</v>
      </c>
      <c r="Q12" s="223">
        <f t="shared" si="2"/>
        <v>420</v>
      </c>
      <c r="R12" s="219">
        <f t="shared" si="2"/>
        <v>355</v>
      </c>
      <c r="S12" s="220"/>
      <c r="T12" s="209"/>
    </row>
    <row r="13" spans="1:20" s="4" customFormat="1">
      <c r="A13" s="14"/>
      <c r="B13" s="15" t="s">
        <v>15</v>
      </c>
      <c r="C13" s="224">
        <v>2880</v>
      </c>
      <c r="D13" s="225">
        <v>2608</v>
      </c>
      <c r="E13" s="224">
        <v>3990</v>
      </c>
      <c r="F13" s="225">
        <v>4048</v>
      </c>
      <c r="G13" s="224">
        <v>1273</v>
      </c>
      <c r="H13" s="225">
        <v>1396</v>
      </c>
      <c r="I13" s="224">
        <v>1437</v>
      </c>
      <c r="J13" s="225">
        <v>1407</v>
      </c>
      <c r="K13" s="224">
        <v>1317</v>
      </c>
      <c r="L13" s="225">
        <v>1337</v>
      </c>
      <c r="M13" s="224">
        <v>1708</v>
      </c>
      <c r="N13" s="225">
        <v>1654</v>
      </c>
      <c r="O13" s="224">
        <v>0</v>
      </c>
      <c r="P13" s="225">
        <v>0</v>
      </c>
      <c r="Q13" s="224">
        <f t="shared" si="2"/>
        <v>12605</v>
      </c>
      <c r="R13" s="225">
        <f t="shared" si="2"/>
        <v>12450</v>
      </c>
      <c r="S13" s="220"/>
      <c r="T13" s="209"/>
    </row>
    <row r="14" spans="1:20" s="4" customFormat="1">
      <c r="A14" s="16" t="s">
        <v>16</v>
      </c>
      <c r="B14" s="17" t="s">
        <v>17</v>
      </c>
      <c r="C14" s="226">
        <v>183</v>
      </c>
      <c r="D14" s="227">
        <v>169</v>
      </c>
      <c r="E14" s="226">
        <v>298</v>
      </c>
      <c r="F14" s="227">
        <v>331</v>
      </c>
      <c r="G14" s="226">
        <v>552</v>
      </c>
      <c r="H14" s="227">
        <v>546</v>
      </c>
      <c r="I14" s="226">
        <v>372</v>
      </c>
      <c r="J14" s="227">
        <v>309</v>
      </c>
      <c r="K14" s="226">
        <v>53</v>
      </c>
      <c r="L14" s="227">
        <v>53</v>
      </c>
      <c r="M14" s="226">
        <v>10</v>
      </c>
      <c r="N14" s="227">
        <v>13</v>
      </c>
      <c r="O14" s="226">
        <v>0</v>
      </c>
      <c r="P14" s="227">
        <v>0</v>
      </c>
      <c r="Q14" s="226">
        <f t="shared" si="2"/>
        <v>1468</v>
      </c>
      <c r="R14" s="227">
        <f t="shared" si="2"/>
        <v>1421</v>
      </c>
      <c r="S14" s="220"/>
      <c r="T14" s="209"/>
    </row>
    <row r="15" spans="1:20" s="4" customFormat="1">
      <c r="A15" s="14" t="s">
        <v>18</v>
      </c>
      <c r="B15" s="18" t="s">
        <v>19</v>
      </c>
      <c r="C15" s="223"/>
      <c r="D15" s="219"/>
      <c r="E15" s="223"/>
      <c r="F15" s="219"/>
      <c r="G15" s="223"/>
      <c r="H15" s="219"/>
      <c r="I15" s="223"/>
      <c r="J15" s="219"/>
      <c r="K15" s="223"/>
      <c r="L15" s="219"/>
      <c r="M15" s="223"/>
      <c r="N15" s="219"/>
      <c r="O15" s="223"/>
      <c r="P15" s="219"/>
      <c r="Q15" s="223"/>
      <c r="R15" s="219"/>
      <c r="S15" s="220"/>
      <c r="T15" s="209"/>
    </row>
    <row r="16" spans="1:20" s="4" customFormat="1">
      <c r="A16" s="14"/>
      <c r="B16" s="15" t="s">
        <v>13</v>
      </c>
      <c r="C16" s="223">
        <f>C17+C18</f>
        <v>2017</v>
      </c>
      <c r="D16" s="219">
        <f t="shared" ref="D16:P16" si="3">D17+D18</f>
        <v>2128</v>
      </c>
      <c r="E16" s="223">
        <f t="shared" si="3"/>
        <v>2834</v>
      </c>
      <c r="F16" s="219">
        <f t="shared" si="3"/>
        <v>2858</v>
      </c>
      <c r="G16" s="223">
        <f t="shared" si="3"/>
        <v>1597</v>
      </c>
      <c r="H16" s="219">
        <f t="shared" si="3"/>
        <v>1678</v>
      </c>
      <c r="I16" s="223">
        <f t="shared" si="3"/>
        <v>1560</v>
      </c>
      <c r="J16" s="219">
        <f t="shared" si="3"/>
        <v>1487</v>
      </c>
      <c r="K16" s="223">
        <f t="shared" si="3"/>
        <v>878</v>
      </c>
      <c r="L16" s="219">
        <f t="shared" si="3"/>
        <v>895</v>
      </c>
      <c r="M16" s="223">
        <f t="shared" si="3"/>
        <v>1410</v>
      </c>
      <c r="N16" s="219">
        <f t="shared" si="3"/>
        <v>1403</v>
      </c>
      <c r="O16" s="223">
        <f t="shared" si="3"/>
        <v>0</v>
      </c>
      <c r="P16" s="219">
        <f t="shared" si="3"/>
        <v>0</v>
      </c>
      <c r="Q16" s="217">
        <f t="shared" ref="Q16:R18" si="4">C16+E16+G16+I16+K16+M16+O16</f>
        <v>10296</v>
      </c>
      <c r="R16" s="219">
        <f t="shared" si="4"/>
        <v>10449</v>
      </c>
      <c r="S16" s="220"/>
      <c r="T16" s="209"/>
    </row>
    <row r="17" spans="1:20" s="4" customFormat="1">
      <c r="A17" s="14"/>
      <c r="B17" s="15" t="s">
        <v>20</v>
      </c>
      <c r="C17" s="217">
        <v>60</v>
      </c>
      <c r="D17" s="218">
        <v>68</v>
      </c>
      <c r="E17" s="217">
        <v>73</v>
      </c>
      <c r="F17" s="218">
        <v>81</v>
      </c>
      <c r="G17" s="217">
        <v>19</v>
      </c>
      <c r="H17" s="218">
        <v>17</v>
      </c>
      <c r="I17" s="217">
        <v>5</v>
      </c>
      <c r="J17" s="218">
        <v>7</v>
      </c>
      <c r="K17" s="217">
        <v>42</v>
      </c>
      <c r="L17" s="218">
        <v>35</v>
      </c>
      <c r="M17" s="217">
        <v>32</v>
      </c>
      <c r="N17" s="218">
        <v>16</v>
      </c>
      <c r="O17" s="217">
        <v>0</v>
      </c>
      <c r="P17" s="218">
        <v>0</v>
      </c>
      <c r="Q17" s="217">
        <f t="shared" si="4"/>
        <v>231</v>
      </c>
      <c r="R17" s="219">
        <f t="shared" si="4"/>
        <v>224</v>
      </c>
      <c r="S17" s="220"/>
      <c r="T17" s="209"/>
    </row>
    <row r="18" spans="1:20" s="4" customFormat="1">
      <c r="A18" s="19"/>
      <c r="B18" s="20" t="s">
        <v>15</v>
      </c>
      <c r="C18" s="228">
        <v>1957</v>
      </c>
      <c r="D18" s="229">
        <v>2060</v>
      </c>
      <c r="E18" s="228">
        <v>2761</v>
      </c>
      <c r="F18" s="229">
        <v>2777</v>
      </c>
      <c r="G18" s="228">
        <v>1578</v>
      </c>
      <c r="H18" s="229">
        <v>1661</v>
      </c>
      <c r="I18" s="228">
        <v>1555</v>
      </c>
      <c r="J18" s="229">
        <v>1480</v>
      </c>
      <c r="K18" s="228">
        <v>836</v>
      </c>
      <c r="L18" s="229">
        <v>860</v>
      </c>
      <c r="M18" s="228">
        <v>1378</v>
      </c>
      <c r="N18" s="229">
        <v>1387</v>
      </c>
      <c r="O18" s="228">
        <v>0</v>
      </c>
      <c r="P18" s="229">
        <v>0</v>
      </c>
      <c r="Q18" s="228">
        <f t="shared" si="4"/>
        <v>10065</v>
      </c>
      <c r="R18" s="225">
        <f t="shared" si="4"/>
        <v>10225</v>
      </c>
      <c r="S18" s="220"/>
      <c r="T18" s="209"/>
    </row>
    <row r="19" spans="1:20" s="4" customFormat="1">
      <c r="A19" s="15" t="s">
        <v>21</v>
      </c>
      <c r="B19" s="48" t="s">
        <v>22</v>
      </c>
      <c r="C19" s="217"/>
      <c r="D19" s="218"/>
      <c r="E19" s="217"/>
      <c r="F19" s="218"/>
      <c r="G19" s="217"/>
      <c r="H19" s="218"/>
      <c r="I19" s="217"/>
      <c r="J19" s="218"/>
      <c r="K19" s="217"/>
      <c r="L19" s="218"/>
      <c r="M19" s="217"/>
      <c r="N19" s="218"/>
      <c r="O19" s="217"/>
      <c r="P19" s="218"/>
      <c r="Q19" s="217"/>
      <c r="R19" s="219"/>
      <c r="S19" s="220"/>
      <c r="T19" s="209"/>
    </row>
    <row r="20" spans="1:20" s="4" customFormat="1">
      <c r="A20" s="14"/>
      <c r="B20" s="15" t="s">
        <v>13</v>
      </c>
      <c r="C20" s="223">
        <f>C21+C22</f>
        <v>1055</v>
      </c>
      <c r="D20" s="219">
        <f t="shared" ref="D20:P20" si="5">D21+D22</f>
        <v>643</v>
      </c>
      <c r="E20" s="223">
        <f t="shared" si="5"/>
        <v>1232</v>
      </c>
      <c r="F20" s="219">
        <f t="shared" si="5"/>
        <v>1189</v>
      </c>
      <c r="G20" s="223">
        <f t="shared" si="5"/>
        <v>254</v>
      </c>
      <c r="H20" s="219">
        <f t="shared" si="5"/>
        <v>269</v>
      </c>
      <c r="I20" s="223">
        <f t="shared" si="5"/>
        <v>175</v>
      </c>
      <c r="J20" s="219">
        <f t="shared" si="5"/>
        <v>162</v>
      </c>
      <c r="K20" s="223">
        <f t="shared" si="5"/>
        <v>450</v>
      </c>
      <c r="L20" s="219">
        <f t="shared" si="5"/>
        <v>443</v>
      </c>
      <c r="M20" s="223">
        <f t="shared" si="5"/>
        <v>318</v>
      </c>
      <c r="N20" s="219">
        <f t="shared" si="5"/>
        <v>302</v>
      </c>
      <c r="O20" s="223">
        <f t="shared" si="5"/>
        <v>0</v>
      </c>
      <c r="P20" s="219">
        <f t="shared" si="5"/>
        <v>0</v>
      </c>
      <c r="Q20" s="217">
        <f t="shared" ref="Q20:R22" si="6">C20+E20+G20+I20+K20+M20+O20</f>
        <v>3484</v>
      </c>
      <c r="R20" s="219">
        <f t="shared" si="6"/>
        <v>3008</v>
      </c>
      <c r="S20" s="220"/>
      <c r="T20" s="209"/>
    </row>
    <row r="21" spans="1:20" s="233" customFormat="1">
      <c r="A21" s="14"/>
      <c r="B21" s="15" t="s">
        <v>20</v>
      </c>
      <c r="C21" s="230">
        <v>45</v>
      </c>
      <c r="D21" s="231">
        <v>28</v>
      </c>
      <c r="E21" s="230">
        <v>26</v>
      </c>
      <c r="F21" s="231">
        <v>32</v>
      </c>
      <c r="G21" s="230">
        <v>7</v>
      </c>
      <c r="H21" s="231">
        <v>2</v>
      </c>
      <c r="I21" s="230">
        <v>5</v>
      </c>
      <c r="J21" s="231">
        <v>3</v>
      </c>
      <c r="K21" s="230">
        <v>5</v>
      </c>
      <c r="L21" s="231">
        <v>17</v>
      </c>
      <c r="M21" s="230">
        <v>10</v>
      </c>
      <c r="N21" s="231">
        <v>11</v>
      </c>
      <c r="O21" s="230">
        <v>0</v>
      </c>
      <c r="P21" s="231">
        <v>0</v>
      </c>
      <c r="Q21" s="230">
        <f t="shared" si="6"/>
        <v>98</v>
      </c>
      <c r="R21" s="232">
        <f t="shared" si="6"/>
        <v>93</v>
      </c>
      <c r="S21" s="43"/>
      <c r="T21" s="255"/>
    </row>
    <row r="22" spans="1:20" s="4" customFormat="1">
      <c r="A22" s="14"/>
      <c r="B22" s="15" t="s">
        <v>15</v>
      </c>
      <c r="C22" s="217">
        <v>1010</v>
      </c>
      <c r="D22" s="218">
        <v>615</v>
      </c>
      <c r="E22" s="217">
        <v>1206</v>
      </c>
      <c r="F22" s="218">
        <v>1157</v>
      </c>
      <c r="G22" s="217">
        <v>247</v>
      </c>
      <c r="H22" s="218">
        <v>267</v>
      </c>
      <c r="I22" s="217">
        <v>170</v>
      </c>
      <c r="J22" s="218">
        <v>159</v>
      </c>
      <c r="K22" s="217">
        <v>445</v>
      </c>
      <c r="L22" s="218">
        <v>426</v>
      </c>
      <c r="M22" s="217">
        <v>308</v>
      </c>
      <c r="N22" s="218">
        <v>291</v>
      </c>
      <c r="O22" s="217">
        <v>0</v>
      </c>
      <c r="P22" s="218">
        <v>0</v>
      </c>
      <c r="Q22" s="217">
        <f t="shared" si="6"/>
        <v>3386</v>
      </c>
      <c r="R22" s="219">
        <f t="shared" si="6"/>
        <v>2915</v>
      </c>
      <c r="S22" s="220"/>
      <c r="T22" s="209"/>
    </row>
    <row r="23" spans="1:20" s="4" customFormat="1">
      <c r="A23" s="21" t="s">
        <v>24</v>
      </c>
      <c r="B23" s="22" t="s">
        <v>25</v>
      </c>
      <c r="C23" s="234">
        <f>C13+C14-C18-C22</f>
        <v>96</v>
      </c>
      <c r="D23" s="235">
        <f t="shared" ref="D23:P23" si="7">D13+D14-D18-D22</f>
        <v>102</v>
      </c>
      <c r="E23" s="234">
        <f t="shared" si="7"/>
        <v>321</v>
      </c>
      <c r="F23" s="235">
        <f t="shared" si="7"/>
        <v>445</v>
      </c>
      <c r="G23" s="234">
        <f t="shared" si="7"/>
        <v>0</v>
      </c>
      <c r="H23" s="235">
        <f t="shared" si="7"/>
        <v>14</v>
      </c>
      <c r="I23" s="234">
        <f t="shared" si="7"/>
        <v>84</v>
      </c>
      <c r="J23" s="235">
        <f t="shared" si="7"/>
        <v>77</v>
      </c>
      <c r="K23" s="234">
        <f t="shared" si="7"/>
        <v>89</v>
      </c>
      <c r="L23" s="235">
        <f t="shared" si="7"/>
        <v>104</v>
      </c>
      <c r="M23" s="234">
        <f t="shared" si="7"/>
        <v>32</v>
      </c>
      <c r="N23" s="235">
        <f t="shared" si="7"/>
        <v>-11</v>
      </c>
      <c r="O23" s="234">
        <f t="shared" si="7"/>
        <v>0</v>
      </c>
      <c r="P23" s="235">
        <f t="shared" si="7"/>
        <v>0</v>
      </c>
      <c r="Q23" s="234">
        <f t="shared" ref="Q23:R23" si="8">C23+E23+G23+I23+K23+M23+O23</f>
        <v>622</v>
      </c>
      <c r="R23" s="227">
        <f t="shared" si="8"/>
        <v>731</v>
      </c>
      <c r="S23" s="220"/>
      <c r="T23" s="209"/>
    </row>
    <row r="24" spans="1:20" s="4" customFormat="1">
      <c r="A24" s="15" t="s">
        <v>26</v>
      </c>
      <c r="B24" s="18" t="s">
        <v>27</v>
      </c>
      <c r="C24" s="217"/>
      <c r="D24" s="218"/>
      <c r="E24" s="217"/>
      <c r="F24" s="218"/>
      <c r="G24" s="217"/>
      <c r="H24" s="218"/>
      <c r="I24" s="217"/>
      <c r="J24" s="218"/>
      <c r="K24" s="217"/>
      <c r="L24" s="218"/>
      <c r="M24" s="217"/>
      <c r="N24" s="218"/>
      <c r="O24" s="217"/>
      <c r="P24" s="218"/>
      <c r="Q24" s="217"/>
      <c r="R24" s="219"/>
      <c r="S24" s="220"/>
      <c r="T24" s="209"/>
    </row>
    <row r="25" spans="1:20" s="4" customFormat="1">
      <c r="A25" s="14"/>
      <c r="B25" s="15" t="s">
        <v>28</v>
      </c>
      <c r="C25" s="217">
        <v>482</v>
      </c>
      <c r="D25" s="218">
        <v>479</v>
      </c>
      <c r="E25" s="217">
        <v>1315</v>
      </c>
      <c r="F25" s="218">
        <v>1517</v>
      </c>
      <c r="G25" s="217">
        <v>917</v>
      </c>
      <c r="H25" s="218">
        <v>1103</v>
      </c>
      <c r="I25" s="217">
        <v>508</v>
      </c>
      <c r="J25" s="218">
        <v>385</v>
      </c>
      <c r="K25" s="217">
        <v>161</v>
      </c>
      <c r="L25" s="218">
        <v>132</v>
      </c>
      <c r="M25" s="217">
        <v>35</v>
      </c>
      <c r="N25" s="218">
        <v>54</v>
      </c>
      <c r="O25" s="217">
        <v>5</v>
      </c>
      <c r="P25" s="218">
        <v>7</v>
      </c>
      <c r="Q25" s="217">
        <f t="shared" ref="Q25:R27" si="9">C25+E25+G25+I25+K25+M25+O25</f>
        <v>3423</v>
      </c>
      <c r="R25" s="219">
        <f t="shared" si="9"/>
        <v>3677</v>
      </c>
      <c r="S25" s="220"/>
      <c r="T25" s="209"/>
    </row>
    <row r="26" spans="1:20" s="4" customFormat="1">
      <c r="A26" s="14"/>
      <c r="B26" s="15" t="s">
        <v>29</v>
      </c>
      <c r="C26" s="217">
        <v>304</v>
      </c>
      <c r="D26" s="218">
        <v>261</v>
      </c>
      <c r="E26" s="217">
        <v>988</v>
      </c>
      <c r="F26" s="218">
        <v>971</v>
      </c>
      <c r="G26" s="217">
        <v>380</v>
      </c>
      <c r="H26" s="218">
        <v>441</v>
      </c>
      <c r="I26" s="217">
        <v>141</v>
      </c>
      <c r="J26" s="218">
        <v>99</v>
      </c>
      <c r="K26" s="217">
        <v>52</v>
      </c>
      <c r="L26" s="218">
        <v>71</v>
      </c>
      <c r="M26" s="217">
        <v>2</v>
      </c>
      <c r="N26" s="218">
        <v>27</v>
      </c>
      <c r="O26" s="217">
        <v>0</v>
      </c>
      <c r="P26" s="218">
        <v>1</v>
      </c>
      <c r="Q26" s="217">
        <f t="shared" si="9"/>
        <v>1867</v>
      </c>
      <c r="R26" s="219">
        <f t="shared" si="9"/>
        <v>1871</v>
      </c>
      <c r="S26" s="220"/>
      <c r="T26" s="209"/>
    </row>
    <row r="27" spans="1:20" s="4" customFormat="1">
      <c r="A27" s="14"/>
      <c r="B27" s="15" t="s">
        <v>30</v>
      </c>
      <c r="C27" s="217">
        <f>C25-C26</f>
        <v>178</v>
      </c>
      <c r="D27" s="218">
        <f t="shared" ref="D27:P27" si="10">D25-D26</f>
        <v>218</v>
      </c>
      <c r="E27" s="217">
        <f t="shared" si="10"/>
        <v>327</v>
      </c>
      <c r="F27" s="218">
        <f t="shared" si="10"/>
        <v>546</v>
      </c>
      <c r="G27" s="217">
        <f t="shared" si="10"/>
        <v>537</v>
      </c>
      <c r="H27" s="218">
        <f t="shared" si="10"/>
        <v>662</v>
      </c>
      <c r="I27" s="217">
        <f t="shared" si="10"/>
        <v>367</v>
      </c>
      <c r="J27" s="218">
        <f t="shared" si="10"/>
        <v>286</v>
      </c>
      <c r="K27" s="217">
        <f t="shared" si="10"/>
        <v>109</v>
      </c>
      <c r="L27" s="218">
        <f t="shared" si="10"/>
        <v>61</v>
      </c>
      <c r="M27" s="217">
        <f t="shared" si="10"/>
        <v>33</v>
      </c>
      <c r="N27" s="218">
        <f t="shared" si="10"/>
        <v>27</v>
      </c>
      <c r="O27" s="217">
        <f t="shared" si="10"/>
        <v>5</v>
      </c>
      <c r="P27" s="218">
        <f t="shared" si="10"/>
        <v>6</v>
      </c>
      <c r="Q27" s="217">
        <f t="shared" si="9"/>
        <v>1556</v>
      </c>
      <c r="R27" s="219">
        <f t="shared" si="9"/>
        <v>1806</v>
      </c>
      <c r="S27" s="220"/>
      <c r="T27" s="209"/>
    </row>
    <row r="28" spans="1:20" s="4" customFormat="1">
      <c r="A28" s="15" t="s">
        <v>31</v>
      </c>
      <c r="B28" s="18" t="s">
        <v>32</v>
      </c>
      <c r="C28" s="217">
        <v>20</v>
      </c>
      <c r="D28" s="218">
        <v>30</v>
      </c>
      <c r="E28" s="217">
        <v>51</v>
      </c>
      <c r="F28" s="218">
        <v>70</v>
      </c>
      <c r="G28" s="217">
        <v>46</v>
      </c>
      <c r="H28" s="218">
        <v>39</v>
      </c>
      <c r="I28" s="217">
        <v>8</v>
      </c>
      <c r="J28" s="218">
        <v>15</v>
      </c>
      <c r="K28" s="217">
        <v>44</v>
      </c>
      <c r="L28" s="218">
        <v>45</v>
      </c>
      <c r="M28" s="217">
        <v>16</v>
      </c>
      <c r="N28" s="218">
        <v>22</v>
      </c>
      <c r="O28" s="217">
        <v>13</v>
      </c>
      <c r="P28" s="218">
        <v>13</v>
      </c>
      <c r="Q28" s="217">
        <f t="shared" ref="Q28:R28" si="11">C28+E28+G28+I28+K28+M28+O28</f>
        <v>198</v>
      </c>
      <c r="R28" s="219">
        <f t="shared" si="11"/>
        <v>234</v>
      </c>
      <c r="S28" s="220"/>
      <c r="T28" s="209"/>
    </row>
    <row r="29" spans="1:20" s="233" customFormat="1">
      <c r="A29" s="15" t="s">
        <v>33</v>
      </c>
      <c r="B29" s="18" t="s">
        <v>34</v>
      </c>
      <c r="C29" s="230">
        <v>46</v>
      </c>
      <c r="D29" s="231">
        <v>33</v>
      </c>
      <c r="E29" s="230">
        <v>105</v>
      </c>
      <c r="F29" s="231">
        <v>82</v>
      </c>
      <c r="G29" s="230">
        <v>22</v>
      </c>
      <c r="H29" s="231">
        <v>23</v>
      </c>
      <c r="I29" s="230">
        <v>9</v>
      </c>
      <c r="J29" s="231">
        <v>24</v>
      </c>
      <c r="K29" s="230">
        <v>89</v>
      </c>
      <c r="L29" s="231">
        <v>55</v>
      </c>
      <c r="M29" s="230">
        <v>33</v>
      </c>
      <c r="N29" s="231">
        <v>22</v>
      </c>
      <c r="O29" s="230">
        <v>10</v>
      </c>
      <c r="P29" s="231">
        <v>9</v>
      </c>
      <c r="Q29" s="230">
        <f t="shared" ref="Q29:R29" si="12">C29+E29+G29+I29+K29+M29+O29</f>
        <v>314</v>
      </c>
      <c r="R29" s="232">
        <f t="shared" si="12"/>
        <v>248</v>
      </c>
      <c r="S29" s="43"/>
      <c r="T29" s="255"/>
    </row>
    <row r="30" spans="1:20" s="233" customFormat="1">
      <c r="A30" s="15" t="s">
        <v>35</v>
      </c>
      <c r="B30" s="18" t="s">
        <v>36</v>
      </c>
      <c r="C30" s="230">
        <f>-C14</f>
        <v>-183</v>
      </c>
      <c r="D30" s="231">
        <f t="shared" ref="D30:P30" si="13">-D14</f>
        <v>-169</v>
      </c>
      <c r="E30" s="230">
        <f t="shared" si="13"/>
        <v>-298</v>
      </c>
      <c r="F30" s="231">
        <f t="shared" si="13"/>
        <v>-331</v>
      </c>
      <c r="G30" s="230">
        <f t="shared" si="13"/>
        <v>-552</v>
      </c>
      <c r="H30" s="231">
        <f t="shared" si="13"/>
        <v>-546</v>
      </c>
      <c r="I30" s="230">
        <f t="shared" si="13"/>
        <v>-372</v>
      </c>
      <c r="J30" s="231">
        <f t="shared" si="13"/>
        <v>-309</v>
      </c>
      <c r="K30" s="230">
        <f t="shared" si="13"/>
        <v>-53</v>
      </c>
      <c r="L30" s="231">
        <f t="shared" si="13"/>
        <v>-53</v>
      </c>
      <c r="M30" s="230">
        <f t="shared" si="13"/>
        <v>-10</v>
      </c>
      <c r="N30" s="231">
        <f t="shared" si="13"/>
        <v>-13</v>
      </c>
      <c r="O30" s="230">
        <f t="shared" si="13"/>
        <v>0</v>
      </c>
      <c r="P30" s="231">
        <f t="shared" si="13"/>
        <v>0</v>
      </c>
      <c r="Q30" s="230">
        <f t="shared" ref="Q30:R33" si="14">C30+E30+G30+I30+K30+M30+O30</f>
        <v>-1468</v>
      </c>
      <c r="R30" s="232">
        <f t="shared" si="14"/>
        <v>-1421</v>
      </c>
      <c r="S30" s="43"/>
      <c r="T30" s="255"/>
    </row>
    <row r="31" spans="1:20" s="6" customFormat="1">
      <c r="A31" s="21" t="s">
        <v>37</v>
      </c>
      <c r="B31" s="22" t="s">
        <v>38</v>
      </c>
      <c r="C31" s="234">
        <f t="shared" ref="C31:P31" si="15">C27+C28-C29+C30</f>
        <v>-31</v>
      </c>
      <c r="D31" s="235">
        <f t="shared" si="15"/>
        <v>46</v>
      </c>
      <c r="E31" s="234">
        <f t="shared" si="15"/>
        <v>-25</v>
      </c>
      <c r="F31" s="235">
        <f t="shared" si="15"/>
        <v>203</v>
      </c>
      <c r="G31" s="234">
        <f t="shared" si="15"/>
        <v>9</v>
      </c>
      <c r="H31" s="235">
        <f t="shared" si="15"/>
        <v>132</v>
      </c>
      <c r="I31" s="234">
        <f t="shared" si="15"/>
        <v>-6</v>
      </c>
      <c r="J31" s="235">
        <f t="shared" si="15"/>
        <v>-32</v>
      </c>
      <c r="K31" s="234">
        <f t="shared" si="15"/>
        <v>11</v>
      </c>
      <c r="L31" s="235">
        <f t="shared" si="15"/>
        <v>-2</v>
      </c>
      <c r="M31" s="234">
        <f t="shared" si="15"/>
        <v>6</v>
      </c>
      <c r="N31" s="235">
        <f t="shared" si="15"/>
        <v>14</v>
      </c>
      <c r="O31" s="234">
        <f t="shared" si="15"/>
        <v>8</v>
      </c>
      <c r="P31" s="235">
        <f t="shared" si="15"/>
        <v>10</v>
      </c>
      <c r="Q31" s="234">
        <f t="shared" si="14"/>
        <v>-28</v>
      </c>
      <c r="R31" s="227">
        <f t="shared" si="14"/>
        <v>371</v>
      </c>
      <c r="S31" s="220"/>
      <c r="T31" s="216"/>
    </row>
    <row r="32" spans="1:20" s="239" customFormat="1">
      <c r="A32" s="21" t="s">
        <v>39</v>
      </c>
      <c r="B32" s="23" t="s">
        <v>40</v>
      </c>
      <c r="C32" s="236">
        <f t="shared" ref="C32:P32" si="16">C23+C31</f>
        <v>65</v>
      </c>
      <c r="D32" s="237">
        <f t="shared" si="16"/>
        <v>148</v>
      </c>
      <c r="E32" s="236">
        <f t="shared" si="16"/>
        <v>296</v>
      </c>
      <c r="F32" s="237">
        <f t="shared" si="16"/>
        <v>648</v>
      </c>
      <c r="G32" s="236">
        <f t="shared" si="16"/>
        <v>9</v>
      </c>
      <c r="H32" s="237">
        <f t="shared" si="16"/>
        <v>146</v>
      </c>
      <c r="I32" s="236">
        <f t="shared" si="16"/>
        <v>78</v>
      </c>
      <c r="J32" s="237">
        <f t="shared" si="16"/>
        <v>45</v>
      </c>
      <c r="K32" s="236">
        <f t="shared" si="16"/>
        <v>100</v>
      </c>
      <c r="L32" s="237">
        <f t="shared" si="16"/>
        <v>102</v>
      </c>
      <c r="M32" s="236">
        <f t="shared" si="16"/>
        <v>38</v>
      </c>
      <c r="N32" s="237">
        <f t="shared" si="16"/>
        <v>3</v>
      </c>
      <c r="O32" s="236">
        <f t="shared" si="16"/>
        <v>8</v>
      </c>
      <c r="P32" s="237">
        <f t="shared" si="16"/>
        <v>10</v>
      </c>
      <c r="Q32" s="236">
        <f t="shared" si="14"/>
        <v>594</v>
      </c>
      <c r="R32" s="238">
        <f t="shared" si="14"/>
        <v>1102</v>
      </c>
      <c r="S32" s="43"/>
      <c r="T32" s="256"/>
    </row>
    <row r="33" spans="1:20" s="6" customFormat="1" ht="29.25">
      <c r="A33" s="253" t="s">
        <v>41</v>
      </c>
      <c r="B33" s="24" t="s">
        <v>42</v>
      </c>
      <c r="C33" s="234">
        <v>-27</v>
      </c>
      <c r="D33" s="235">
        <v>5</v>
      </c>
      <c r="E33" s="234">
        <v>-143</v>
      </c>
      <c r="F33" s="235">
        <v>-50</v>
      </c>
      <c r="G33" s="234">
        <v>24</v>
      </c>
      <c r="H33" s="235">
        <v>-15</v>
      </c>
      <c r="I33" s="234">
        <v>-17</v>
      </c>
      <c r="J33" s="235">
        <v>-12</v>
      </c>
      <c r="K33" s="234">
        <v>-48</v>
      </c>
      <c r="L33" s="235">
        <v>-52</v>
      </c>
      <c r="M33" s="234">
        <v>-3</v>
      </c>
      <c r="N33" s="235">
        <v>0</v>
      </c>
      <c r="O33" s="234">
        <v>-2</v>
      </c>
      <c r="P33" s="235">
        <v>-2</v>
      </c>
      <c r="Q33" s="234">
        <f t="shared" si="14"/>
        <v>-216</v>
      </c>
      <c r="R33" s="227">
        <f t="shared" si="14"/>
        <v>-126</v>
      </c>
      <c r="S33" s="220"/>
      <c r="T33" s="216"/>
    </row>
    <row r="34" spans="1:20" s="4" customFormat="1">
      <c r="A34" s="15" t="s">
        <v>43</v>
      </c>
      <c r="B34" s="25" t="s">
        <v>44</v>
      </c>
      <c r="C34" s="228">
        <v>-20</v>
      </c>
      <c r="D34" s="235">
        <v>15</v>
      </c>
      <c r="E34" s="234">
        <v>-167</v>
      </c>
      <c r="F34" s="235">
        <v>77</v>
      </c>
      <c r="G34" s="228">
        <v>-8</v>
      </c>
      <c r="H34" s="229">
        <v>39</v>
      </c>
      <c r="I34" s="228">
        <v>23</v>
      </c>
      <c r="J34" s="229">
        <v>18</v>
      </c>
      <c r="K34" s="228">
        <v>-17</v>
      </c>
      <c r="L34" s="229">
        <v>7</v>
      </c>
      <c r="M34" s="228">
        <v>13</v>
      </c>
      <c r="N34" s="229">
        <v>2</v>
      </c>
      <c r="O34" s="228">
        <v>11</v>
      </c>
      <c r="P34" s="229">
        <v>6</v>
      </c>
      <c r="Q34" s="228">
        <f>C34+E34+G34+I34+K34+M34+O34</f>
        <v>-165</v>
      </c>
      <c r="R34" s="225">
        <f>D34+F34+H34+J34+L34+N34+P34</f>
        <v>164</v>
      </c>
      <c r="S34" s="240"/>
      <c r="T34" s="209"/>
    </row>
    <row r="35" spans="1:20" s="4" customFormat="1">
      <c r="A35" s="26" t="s">
        <v>45</v>
      </c>
      <c r="B35" s="55" t="s">
        <v>46</v>
      </c>
      <c r="C35" s="217">
        <f>C32+C33-C34</f>
        <v>58</v>
      </c>
      <c r="D35" s="218">
        <f t="shared" ref="D35:P35" si="17">D32+D33-D34</f>
        <v>138</v>
      </c>
      <c r="E35" s="217">
        <f t="shared" si="17"/>
        <v>320</v>
      </c>
      <c r="F35" s="218">
        <f t="shared" si="17"/>
        <v>521</v>
      </c>
      <c r="G35" s="217">
        <f t="shared" si="17"/>
        <v>41</v>
      </c>
      <c r="H35" s="218">
        <f t="shared" si="17"/>
        <v>92</v>
      </c>
      <c r="I35" s="217">
        <f t="shared" si="17"/>
        <v>38</v>
      </c>
      <c r="J35" s="218">
        <f t="shared" si="17"/>
        <v>15</v>
      </c>
      <c r="K35" s="217">
        <f t="shared" si="17"/>
        <v>69</v>
      </c>
      <c r="L35" s="218">
        <f t="shared" si="17"/>
        <v>43</v>
      </c>
      <c r="M35" s="217">
        <f t="shared" si="17"/>
        <v>22</v>
      </c>
      <c r="N35" s="218">
        <f t="shared" si="17"/>
        <v>1</v>
      </c>
      <c r="O35" s="217">
        <f t="shared" si="17"/>
        <v>-5</v>
      </c>
      <c r="P35" s="218">
        <f t="shared" si="17"/>
        <v>2</v>
      </c>
      <c r="Q35" s="217">
        <f>C35+E35+G35+I35+K35+M35+O35</f>
        <v>543</v>
      </c>
      <c r="R35" s="219">
        <f>D35+F35+H35+J35+L35+N35+P35</f>
        <v>812</v>
      </c>
      <c r="S35" s="220"/>
      <c r="T35" s="209"/>
    </row>
    <row r="36" spans="1:20" s="4" customFormat="1">
      <c r="A36" s="27"/>
      <c r="B36" s="11" t="s">
        <v>23</v>
      </c>
      <c r="C36" s="217"/>
      <c r="D36" s="218"/>
      <c r="E36" s="217"/>
      <c r="F36" s="218"/>
      <c r="G36" s="217"/>
      <c r="H36" s="218"/>
      <c r="I36" s="217"/>
      <c r="J36" s="218"/>
      <c r="K36" s="217"/>
      <c r="L36" s="218"/>
      <c r="M36" s="217"/>
      <c r="N36" s="218"/>
      <c r="O36" s="217"/>
      <c r="P36" s="218"/>
      <c r="Q36" s="217"/>
      <c r="R36" s="219"/>
      <c r="S36" s="220"/>
      <c r="T36" s="209"/>
    </row>
    <row r="37" spans="1:20" s="4" customFormat="1">
      <c r="A37" s="6"/>
      <c r="B37" s="28" t="s">
        <v>47</v>
      </c>
      <c r="C37" s="217">
        <f>C35-C38</f>
        <v>58</v>
      </c>
      <c r="D37" s="218">
        <f t="shared" ref="D37:P37" si="18">D35-D38</f>
        <v>138</v>
      </c>
      <c r="E37" s="217">
        <f t="shared" si="18"/>
        <v>320</v>
      </c>
      <c r="F37" s="218">
        <f t="shared" si="18"/>
        <v>521</v>
      </c>
      <c r="G37" s="217">
        <f t="shared" si="18"/>
        <v>41</v>
      </c>
      <c r="H37" s="218">
        <f t="shared" si="18"/>
        <v>92</v>
      </c>
      <c r="I37" s="217">
        <f t="shared" si="18"/>
        <v>38</v>
      </c>
      <c r="J37" s="218">
        <f t="shared" si="18"/>
        <v>15</v>
      </c>
      <c r="K37" s="217">
        <f t="shared" si="18"/>
        <v>55</v>
      </c>
      <c r="L37" s="218">
        <f t="shared" si="18"/>
        <v>39</v>
      </c>
      <c r="M37" s="217">
        <f t="shared" si="18"/>
        <v>22</v>
      </c>
      <c r="N37" s="218">
        <f t="shared" si="18"/>
        <v>1</v>
      </c>
      <c r="O37" s="217">
        <f t="shared" si="18"/>
        <v>-5</v>
      </c>
      <c r="P37" s="218">
        <f t="shared" si="18"/>
        <v>2</v>
      </c>
      <c r="Q37" s="217">
        <f t="shared" ref="Q37:R38" si="19">C37+E37+G37+I37+K37+M37+O37</f>
        <v>529</v>
      </c>
      <c r="R37" s="219">
        <f t="shared" si="19"/>
        <v>808</v>
      </c>
      <c r="S37" s="220"/>
      <c r="T37" s="209"/>
    </row>
    <row r="38" spans="1:20" s="4" customFormat="1" ht="15.75" thickBot="1">
      <c r="A38" s="29"/>
      <c r="B38" s="30" t="s">
        <v>48</v>
      </c>
      <c r="C38" s="241">
        <v>0</v>
      </c>
      <c r="D38" s="242">
        <v>0</v>
      </c>
      <c r="E38" s="241">
        <v>0</v>
      </c>
      <c r="F38" s="242">
        <v>0</v>
      </c>
      <c r="G38" s="241">
        <v>0</v>
      </c>
      <c r="H38" s="242">
        <v>0</v>
      </c>
      <c r="I38" s="241">
        <v>0</v>
      </c>
      <c r="J38" s="242">
        <v>0</v>
      </c>
      <c r="K38" s="241">
        <v>14</v>
      </c>
      <c r="L38" s="242">
        <v>4</v>
      </c>
      <c r="M38" s="241">
        <v>0</v>
      </c>
      <c r="N38" s="242">
        <v>0</v>
      </c>
      <c r="O38" s="241">
        <v>0</v>
      </c>
      <c r="P38" s="242">
        <v>0</v>
      </c>
      <c r="Q38" s="241">
        <f t="shared" si="19"/>
        <v>14</v>
      </c>
      <c r="R38" s="243">
        <f t="shared" si="19"/>
        <v>4</v>
      </c>
      <c r="S38" s="220"/>
      <c r="T38" s="209"/>
    </row>
    <row r="39" spans="1:20" ht="16.5" thickTop="1">
      <c r="A39" s="254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46"/>
      <c r="S39" s="46"/>
    </row>
  </sheetData>
  <mergeCells count="13">
    <mergeCell ref="M5:N6"/>
    <mergeCell ref="O5:P6"/>
    <mergeCell ref="Q5:R6"/>
    <mergeCell ref="C6:D6"/>
    <mergeCell ref="E6:F6"/>
    <mergeCell ref="G6:H6"/>
    <mergeCell ref="I6:J6"/>
    <mergeCell ref="K6:L6"/>
    <mergeCell ref="A8:B8"/>
    <mergeCell ref="A2:F2"/>
    <mergeCell ref="A5:B5"/>
    <mergeCell ref="C5:F5"/>
    <mergeCell ref="G5:L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="85" zoomScaleNormal="85" workbookViewId="0">
      <selection activeCell="L41" sqref="L41"/>
    </sheetView>
  </sheetViews>
  <sheetFormatPr baseColWidth="10" defaultColWidth="11.42578125" defaultRowHeight="15"/>
  <cols>
    <col min="1" max="1" width="3.42578125" style="2" customWidth="1"/>
    <col min="2" max="2" width="54.140625" style="2" customWidth="1"/>
    <col min="3" max="16" width="10.7109375" style="2" customWidth="1"/>
    <col min="17" max="17" width="12.42578125" style="2" customWidth="1"/>
    <col min="18" max="18" width="10.7109375" style="2" customWidth="1"/>
    <col min="19" max="19" width="5.7109375" style="2" customWidth="1"/>
    <col min="20" max="16384" width="11.42578125" style="2"/>
  </cols>
  <sheetData>
    <row r="2" spans="1:19" s="49" customFormat="1" ht="30" customHeight="1">
      <c r="A2" s="379" t="s">
        <v>101</v>
      </c>
      <c r="B2" s="379"/>
      <c r="C2" s="379"/>
      <c r="D2" s="379"/>
      <c r="E2" s="379"/>
      <c r="F2" s="379"/>
      <c r="G2" s="207"/>
      <c r="H2" s="207"/>
      <c r="I2" s="207"/>
      <c r="J2" s="207"/>
      <c r="K2" s="207"/>
      <c r="L2" s="50"/>
      <c r="M2" s="50"/>
      <c r="N2" s="50"/>
      <c r="O2" s="50"/>
      <c r="P2" s="51"/>
      <c r="Q2" s="52"/>
      <c r="S2" s="208"/>
    </row>
    <row r="3" spans="1:19" s="4" customFormat="1" ht="15.75">
      <c r="A3" s="3"/>
      <c r="B3" s="3"/>
      <c r="C3" s="3"/>
      <c r="L3" s="5"/>
      <c r="M3" s="5"/>
      <c r="N3" s="5"/>
      <c r="O3" s="5"/>
      <c r="P3" s="6"/>
      <c r="Q3" s="6"/>
      <c r="R3" s="6"/>
      <c r="S3" s="6"/>
    </row>
    <row r="4" spans="1:19" s="4" customFormat="1" ht="15" customHeight="1">
      <c r="P4" s="6"/>
      <c r="Q4" s="6"/>
      <c r="R4" s="6"/>
      <c r="S4" s="6"/>
    </row>
    <row r="5" spans="1:19" s="4" customFormat="1" ht="15" customHeight="1">
      <c r="A5" s="351"/>
      <c r="B5" s="352"/>
      <c r="C5" s="353" t="s">
        <v>0</v>
      </c>
      <c r="D5" s="354"/>
      <c r="E5" s="354"/>
      <c r="F5" s="355"/>
      <c r="G5" s="353" t="s">
        <v>1</v>
      </c>
      <c r="H5" s="354"/>
      <c r="I5" s="354"/>
      <c r="J5" s="354"/>
      <c r="K5" s="354"/>
      <c r="L5" s="355"/>
      <c r="M5" s="345" t="s">
        <v>2</v>
      </c>
      <c r="N5" s="356"/>
      <c r="O5" s="345" t="s">
        <v>3</v>
      </c>
      <c r="P5" s="356"/>
      <c r="Q5" s="345" t="s">
        <v>4</v>
      </c>
      <c r="R5" s="346"/>
      <c r="S5" s="380"/>
    </row>
    <row r="6" spans="1:19" s="4" customFormat="1" ht="30" customHeight="1">
      <c r="A6" s="7"/>
      <c r="B6" s="8"/>
      <c r="C6" s="349" t="s">
        <v>5</v>
      </c>
      <c r="D6" s="350"/>
      <c r="E6" s="349" t="s">
        <v>6</v>
      </c>
      <c r="F6" s="350"/>
      <c r="G6" s="349" t="s">
        <v>5</v>
      </c>
      <c r="H6" s="350"/>
      <c r="I6" s="349" t="s">
        <v>7</v>
      </c>
      <c r="J6" s="350"/>
      <c r="K6" s="349" t="s">
        <v>6</v>
      </c>
      <c r="L6" s="350"/>
      <c r="M6" s="347"/>
      <c r="N6" s="357"/>
      <c r="O6" s="347"/>
      <c r="P6" s="357"/>
      <c r="Q6" s="347"/>
      <c r="R6" s="348"/>
      <c r="S6" s="380"/>
    </row>
    <row r="7" spans="1:19" s="4" customFormat="1" ht="30">
      <c r="A7" s="9" t="s">
        <v>8</v>
      </c>
      <c r="B7" s="10"/>
      <c r="C7" s="210" t="s">
        <v>102</v>
      </c>
      <c r="D7" s="211" t="s">
        <v>103</v>
      </c>
      <c r="E7" s="56" t="str">
        <f t="shared" ref="E7:L7" si="0">C7</f>
        <v>Q1-2
2013</v>
      </c>
      <c r="F7" s="211" t="str">
        <f t="shared" si="0"/>
        <v>Q1-2
2012</v>
      </c>
      <c r="G7" s="56" t="str">
        <f t="shared" si="0"/>
        <v>Q1-2
2013</v>
      </c>
      <c r="H7" s="211" t="str">
        <f>F7</f>
        <v>Q1-2
2012</v>
      </c>
      <c r="I7" s="56" t="str">
        <f t="shared" si="0"/>
        <v>Q1-2
2013</v>
      </c>
      <c r="J7" s="211" t="str">
        <f t="shared" si="0"/>
        <v>Q1-2
2012</v>
      </c>
      <c r="K7" s="56" t="str">
        <f t="shared" si="0"/>
        <v>Q1-2
2013</v>
      </c>
      <c r="L7" s="211" t="str">
        <f t="shared" si="0"/>
        <v>Q1-2
2012</v>
      </c>
      <c r="M7" s="56" t="str">
        <f>I7</f>
        <v>Q1-2
2013</v>
      </c>
      <c r="N7" s="211" t="str">
        <f>J7</f>
        <v>Q1-2
2012</v>
      </c>
      <c r="O7" s="56" t="str">
        <f>K7</f>
        <v>Q1-2
2013</v>
      </c>
      <c r="P7" s="211" t="str">
        <f>L7</f>
        <v>Q1-2
2012</v>
      </c>
      <c r="Q7" s="56" t="str">
        <f>C7</f>
        <v>Q1-2
2013</v>
      </c>
      <c r="R7" s="211" t="str">
        <f>D7</f>
        <v>Q1-2
2012</v>
      </c>
      <c r="S7" s="380"/>
    </row>
    <row r="8" spans="1:19" s="6" customFormat="1" ht="7.5" customHeight="1">
      <c r="A8" s="342"/>
      <c r="B8" s="343"/>
      <c r="C8" s="213"/>
      <c r="D8" s="213"/>
      <c r="E8" s="213"/>
      <c r="F8" s="213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5"/>
      <c r="S8" s="380"/>
    </row>
    <row r="9" spans="1:19" s="6" customFormat="1">
      <c r="A9" s="11" t="s">
        <v>10</v>
      </c>
      <c r="B9" s="12"/>
      <c r="C9" s="217">
        <v>5563</v>
      </c>
      <c r="D9" s="218">
        <v>5294</v>
      </c>
      <c r="E9" s="217">
        <v>8533</v>
      </c>
      <c r="F9" s="218">
        <v>8397</v>
      </c>
      <c r="G9" s="217">
        <v>2658</v>
      </c>
      <c r="H9" s="218">
        <v>2828</v>
      </c>
      <c r="I9" s="217">
        <v>2868</v>
      </c>
      <c r="J9" s="218">
        <v>2869</v>
      </c>
      <c r="K9" s="217">
        <v>3094</v>
      </c>
      <c r="L9" s="218">
        <v>3091</v>
      </c>
      <c r="M9" s="217">
        <v>3377</v>
      </c>
      <c r="N9" s="218">
        <v>3348</v>
      </c>
      <c r="O9" s="217">
        <v>0</v>
      </c>
      <c r="P9" s="218">
        <v>0</v>
      </c>
      <c r="Q9" s="217">
        <f>C9+E9+G9+I9+K9+M9+O9</f>
        <v>26093</v>
      </c>
      <c r="R9" s="219">
        <f>D9+F9+H9+J9+L9+N9+P9</f>
        <v>25827</v>
      </c>
      <c r="S9" s="380"/>
    </row>
    <row r="10" spans="1:19" s="4" customFormat="1">
      <c r="A10" s="13" t="s">
        <v>11</v>
      </c>
      <c r="B10" s="13" t="s">
        <v>12</v>
      </c>
      <c r="C10" s="221"/>
      <c r="D10" s="222"/>
      <c r="E10" s="221"/>
      <c r="F10" s="222"/>
      <c r="G10" s="221"/>
      <c r="H10" s="222"/>
      <c r="I10" s="221"/>
      <c r="J10" s="222"/>
      <c r="K10" s="221"/>
      <c r="L10" s="222"/>
      <c r="M10" s="221"/>
      <c r="N10" s="222"/>
      <c r="O10" s="221"/>
      <c r="P10" s="222"/>
      <c r="Q10" s="221"/>
      <c r="R10" s="222"/>
      <c r="S10" s="380"/>
    </row>
    <row r="11" spans="1:19" s="4" customFormat="1">
      <c r="A11" s="14"/>
      <c r="B11" s="15" t="s">
        <v>13</v>
      </c>
      <c r="C11" s="223">
        <f>C13+C12</f>
        <v>5562</v>
      </c>
      <c r="D11" s="219">
        <f>D13+D12</f>
        <v>5295</v>
      </c>
      <c r="E11" s="223">
        <f t="shared" ref="E11:P11" si="1">E13+E12</f>
        <v>8397</v>
      </c>
      <c r="F11" s="219">
        <f t="shared" si="1"/>
        <v>8533</v>
      </c>
      <c r="G11" s="223">
        <f t="shared" si="1"/>
        <v>2654</v>
      </c>
      <c r="H11" s="219">
        <f t="shared" si="1"/>
        <v>2825</v>
      </c>
      <c r="I11" s="223">
        <f t="shared" si="1"/>
        <v>2854</v>
      </c>
      <c r="J11" s="219">
        <f t="shared" si="1"/>
        <v>2828</v>
      </c>
      <c r="K11" s="223">
        <f t="shared" si="1"/>
        <v>2684</v>
      </c>
      <c r="L11" s="219">
        <f t="shared" si="1"/>
        <v>2756</v>
      </c>
      <c r="M11" s="223">
        <f t="shared" si="1"/>
        <v>3374</v>
      </c>
      <c r="N11" s="219">
        <f t="shared" si="1"/>
        <v>3299</v>
      </c>
      <c r="O11" s="223">
        <f t="shared" si="1"/>
        <v>0</v>
      </c>
      <c r="P11" s="219">
        <f t="shared" si="1"/>
        <v>0</v>
      </c>
      <c r="Q11" s="223">
        <f t="shared" ref="Q11:R14" si="2">C11+E11+G11+I11+K11+M11+O11</f>
        <v>25525</v>
      </c>
      <c r="R11" s="219">
        <f t="shared" si="2"/>
        <v>25536</v>
      </c>
      <c r="S11" s="380"/>
    </row>
    <row r="12" spans="1:19" s="4" customFormat="1">
      <c r="A12" s="14"/>
      <c r="B12" s="15" t="s">
        <v>14</v>
      </c>
      <c r="C12" s="223">
        <v>219</v>
      </c>
      <c r="D12" s="219">
        <v>190</v>
      </c>
      <c r="E12" s="223">
        <v>331</v>
      </c>
      <c r="F12" s="219">
        <v>309</v>
      </c>
      <c r="G12" s="223">
        <v>52</v>
      </c>
      <c r="H12" s="219">
        <v>51</v>
      </c>
      <c r="I12" s="223">
        <v>24</v>
      </c>
      <c r="J12" s="219">
        <v>25</v>
      </c>
      <c r="K12" s="223">
        <v>83</v>
      </c>
      <c r="L12" s="219">
        <v>113</v>
      </c>
      <c r="M12" s="223">
        <v>115</v>
      </c>
      <c r="N12" s="219">
        <v>31</v>
      </c>
      <c r="O12" s="223">
        <v>0</v>
      </c>
      <c r="P12" s="219">
        <v>0</v>
      </c>
      <c r="Q12" s="223">
        <f t="shared" si="2"/>
        <v>824</v>
      </c>
      <c r="R12" s="219">
        <f t="shared" si="2"/>
        <v>719</v>
      </c>
      <c r="S12" s="220"/>
    </row>
    <row r="13" spans="1:19" s="4" customFormat="1">
      <c r="A13" s="14"/>
      <c r="B13" s="15" t="s">
        <v>15</v>
      </c>
      <c r="C13" s="224">
        <v>5343</v>
      </c>
      <c r="D13" s="225">
        <v>5105</v>
      </c>
      <c r="E13" s="224">
        <v>8066</v>
      </c>
      <c r="F13" s="225">
        <v>8224</v>
      </c>
      <c r="G13" s="224">
        <v>2602</v>
      </c>
      <c r="H13" s="225">
        <v>2774</v>
      </c>
      <c r="I13" s="224">
        <v>2830</v>
      </c>
      <c r="J13" s="225">
        <v>2803</v>
      </c>
      <c r="K13" s="224">
        <v>2601</v>
      </c>
      <c r="L13" s="225">
        <v>2643</v>
      </c>
      <c r="M13" s="224">
        <v>3259</v>
      </c>
      <c r="N13" s="225">
        <v>3268</v>
      </c>
      <c r="O13" s="224">
        <v>0</v>
      </c>
      <c r="P13" s="225">
        <v>0</v>
      </c>
      <c r="Q13" s="224">
        <f t="shared" si="2"/>
        <v>24701</v>
      </c>
      <c r="R13" s="225">
        <f t="shared" si="2"/>
        <v>24817</v>
      </c>
      <c r="S13" s="220"/>
    </row>
    <row r="14" spans="1:19" s="4" customFormat="1">
      <c r="A14" s="16" t="s">
        <v>16</v>
      </c>
      <c r="B14" s="17" t="s">
        <v>17</v>
      </c>
      <c r="C14" s="226">
        <v>357</v>
      </c>
      <c r="D14" s="227">
        <v>315</v>
      </c>
      <c r="E14" s="226">
        <v>596</v>
      </c>
      <c r="F14" s="227">
        <v>661</v>
      </c>
      <c r="G14" s="226">
        <v>1485</v>
      </c>
      <c r="H14" s="227">
        <v>1635</v>
      </c>
      <c r="I14" s="226">
        <v>746</v>
      </c>
      <c r="J14" s="227">
        <v>668</v>
      </c>
      <c r="K14" s="226">
        <v>105</v>
      </c>
      <c r="L14" s="227">
        <v>104</v>
      </c>
      <c r="M14" s="226">
        <v>20</v>
      </c>
      <c r="N14" s="227">
        <v>25</v>
      </c>
      <c r="O14" s="226">
        <v>0</v>
      </c>
      <c r="P14" s="227">
        <v>0</v>
      </c>
      <c r="Q14" s="226">
        <f t="shared" si="2"/>
        <v>3309</v>
      </c>
      <c r="R14" s="227">
        <f t="shared" si="2"/>
        <v>3408</v>
      </c>
      <c r="S14" s="220"/>
    </row>
    <row r="15" spans="1:19" s="4" customFormat="1">
      <c r="A15" s="14" t="s">
        <v>18</v>
      </c>
      <c r="B15" s="18" t="s">
        <v>19</v>
      </c>
      <c r="C15" s="223"/>
      <c r="D15" s="219"/>
      <c r="E15" s="223"/>
      <c r="F15" s="219"/>
      <c r="G15" s="223"/>
      <c r="H15" s="219"/>
      <c r="I15" s="223"/>
      <c r="J15" s="219"/>
      <c r="K15" s="223"/>
      <c r="L15" s="219"/>
      <c r="M15" s="223"/>
      <c r="N15" s="219"/>
      <c r="O15" s="223"/>
      <c r="P15" s="219"/>
      <c r="Q15" s="223"/>
      <c r="R15" s="219"/>
      <c r="S15" s="220"/>
    </row>
    <row r="16" spans="1:19" s="4" customFormat="1">
      <c r="A16" s="14"/>
      <c r="B16" s="15" t="s">
        <v>13</v>
      </c>
      <c r="C16" s="223">
        <f>C17+C18</f>
        <v>3904</v>
      </c>
      <c r="D16" s="219">
        <f t="shared" ref="D16:P16" si="3">D17+D18</f>
        <v>4026</v>
      </c>
      <c r="E16" s="223">
        <f t="shared" si="3"/>
        <v>5183</v>
      </c>
      <c r="F16" s="219">
        <f t="shared" si="3"/>
        <v>5560</v>
      </c>
      <c r="G16" s="223">
        <f t="shared" si="3"/>
        <v>3520</v>
      </c>
      <c r="H16" s="219">
        <f t="shared" si="3"/>
        <v>3831</v>
      </c>
      <c r="I16" s="223">
        <f t="shared" si="3"/>
        <v>3062</v>
      </c>
      <c r="J16" s="219">
        <f t="shared" si="3"/>
        <v>3006</v>
      </c>
      <c r="K16" s="223">
        <f t="shared" si="3"/>
        <v>1689</v>
      </c>
      <c r="L16" s="219">
        <f t="shared" si="3"/>
        <v>1770</v>
      </c>
      <c r="M16" s="223">
        <f t="shared" si="3"/>
        <v>2686</v>
      </c>
      <c r="N16" s="219">
        <f t="shared" si="3"/>
        <v>2709</v>
      </c>
      <c r="O16" s="223">
        <f t="shared" si="3"/>
        <v>0</v>
      </c>
      <c r="P16" s="219">
        <f t="shared" si="3"/>
        <v>0</v>
      </c>
      <c r="Q16" s="217">
        <f t="shared" ref="Q16:R18" si="4">C16+E16+G16+I16+K16+M16+O16</f>
        <v>20044</v>
      </c>
      <c r="R16" s="219">
        <f t="shared" si="4"/>
        <v>20902</v>
      </c>
      <c r="S16" s="220"/>
    </row>
    <row r="17" spans="1:19" s="4" customFormat="1">
      <c r="A17" s="14"/>
      <c r="B17" s="15" t="s">
        <v>20</v>
      </c>
      <c r="C17" s="217">
        <v>109</v>
      </c>
      <c r="D17" s="218">
        <v>162</v>
      </c>
      <c r="E17" s="217">
        <v>112</v>
      </c>
      <c r="F17" s="218">
        <v>113</v>
      </c>
      <c r="G17" s="217">
        <v>42</v>
      </c>
      <c r="H17" s="218">
        <v>33</v>
      </c>
      <c r="I17" s="217">
        <v>11</v>
      </c>
      <c r="J17" s="218">
        <v>13</v>
      </c>
      <c r="K17" s="217">
        <v>58</v>
      </c>
      <c r="L17" s="218">
        <v>107</v>
      </c>
      <c r="M17" s="217">
        <v>67</v>
      </c>
      <c r="N17" s="218">
        <v>16</v>
      </c>
      <c r="O17" s="217">
        <v>0</v>
      </c>
      <c r="P17" s="218">
        <v>0</v>
      </c>
      <c r="Q17" s="217">
        <f t="shared" si="4"/>
        <v>399</v>
      </c>
      <c r="R17" s="219">
        <f t="shared" si="4"/>
        <v>444</v>
      </c>
      <c r="S17" s="220"/>
    </row>
    <row r="18" spans="1:19" s="4" customFormat="1">
      <c r="A18" s="19"/>
      <c r="B18" s="20" t="s">
        <v>15</v>
      </c>
      <c r="C18" s="228">
        <v>3795</v>
      </c>
      <c r="D18" s="229">
        <v>3864</v>
      </c>
      <c r="E18" s="228">
        <v>5071</v>
      </c>
      <c r="F18" s="229">
        <v>5447</v>
      </c>
      <c r="G18" s="228">
        <v>3478</v>
      </c>
      <c r="H18" s="229">
        <v>3798</v>
      </c>
      <c r="I18" s="228">
        <v>3051</v>
      </c>
      <c r="J18" s="229">
        <v>2993</v>
      </c>
      <c r="K18" s="228">
        <v>1631</v>
      </c>
      <c r="L18" s="229">
        <v>1663</v>
      </c>
      <c r="M18" s="228">
        <v>2619</v>
      </c>
      <c r="N18" s="229">
        <v>2693</v>
      </c>
      <c r="O18" s="228">
        <v>0</v>
      </c>
      <c r="P18" s="229">
        <v>0</v>
      </c>
      <c r="Q18" s="228">
        <f t="shared" si="4"/>
        <v>19645</v>
      </c>
      <c r="R18" s="225">
        <f t="shared" si="4"/>
        <v>20458</v>
      </c>
      <c r="S18" s="220"/>
    </row>
    <row r="19" spans="1:19" s="4" customFormat="1">
      <c r="A19" s="15" t="s">
        <v>21</v>
      </c>
      <c r="B19" s="48" t="s">
        <v>22</v>
      </c>
      <c r="C19" s="217"/>
      <c r="D19" s="218"/>
      <c r="E19" s="217"/>
      <c r="F19" s="218"/>
      <c r="G19" s="217"/>
      <c r="H19" s="218"/>
      <c r="I19" s="217"/>
      <c r="J19" s="218"/>
      <c r="K19" s="217"/>
      <c r="L19" s="218"/>
      <c r="M19" s="217"/>
      <c r="N19" s="218"/>
      <c r="O19" s="217"/>
      <c r="P19" s="218"/>
      <c r="Q19" s="217"/>
      <c r="R19" s="219"/>
      <c r="S19" s="220"/>
    </row>
    <row r="20" spans="1:19" s="4" customFormat="1">
      <c r="A20" s="14"/>
      <c r="B20" s="15" t="s">
        <v>13</v>
      </c>
      <c r="C20" s="223">
        <f>C21+C22</f>
        <v>1675</v>
      </c>
      <c r="D20" s="219">
        <f t="shared" ref="D20:P20" si="5">D21+D22</f>
        <v>1360</v>
      </c>
      <c r="E20" s="223">
        <f t="shared" si="5"/>
        <v>2422</v>
      </c>
      <c r="F20" s="219">
        <f t="shared" si="5"/>
        <v>2491</v>
      </c>
      <c r="G20" s="223">
        <f t="shared" si="5"/>
        <v>641</v>
      </c>
      <c r="H20" s="219">
        <f t="shared" si="5"/>
        <v>516</v>
      </c>
      <c r="I20" s="223">
        <f t="shared" si="5"/>
        <v>350</v>
      </c>
      <c r="J20" s="219">
        <f t="shared" si="5"/>
        <v>328</v>
      </c>
      <c r="K20" s="223">
        <f t="shared" si="5"/>
        <v>895</v>
      </c>
      <c r="L20" s="219">
        <f t="shared" si="5"/>
        <v>905</v>
      </c>
      <c r="M20" s="223">
        <f t="shared" si="5"/>
        <v>639</v>
      </c>
      <c r="N20" s="219">
        <f t="shared" si="5"/>
        <v>617</v>
      </c>
      <c r="O20" s="223">
        <f t="shared" si="5"/>
        <v>0</v>
      </c>
      <c r="P20" s="219">
        <f t="shared" si="5"/>
        <v>0</v>
      </c>
      <c r="Q20" s="217">
        <f t="shared" ref="Q20:R22" si="6">C20+E20+G20+I20+K20+M20+O20</f>
        <v>6622</v>
      </c>
      <c r="R20" s="219">
        <f t="shared" si="6"/>
        <v>6217</v>
      </c>
      <c r="S20" s="220"/>
    </row>
    <row r="21" spans="1:19" s="233" customFormat="1">
      <c r="A21" s="14"/>
      <c r="B21" s="15" t="s">
        <v>20</v>
      </c>
      <c r="C21" s="230">
        <v>75</v>
      </c>
      <c r="D21" s="231">
        <v>59</v>
      </c>
      <c r="E21" s="230">
        <v>34</v>
      </c>
      <c r="F21" s="231">
        <v>42</v>
      </c>
      <c r="G21" s="230">
        <v>11</v>
      </c>
      <c r="H21" s="231">
        <v>6</v>
      </c>
      <c r="I21" s="230">
        <v>10</v>
      </c>
      <c r="J21" s="231">
        <v>6</v>
      </c>
      <c r="K21" s="230">
        <v>4</v>
      </c>
      <c r="L21" s="231">
        <v>22</v>
      </c>
      <c r="M21" s="230">
        <v>24</v>
      </c>
      <c r="N21" s="231">
        <v>18</v>
      </c>
      <c r="O21" s="230">
        <v>0</v>
      </c>
      <c r="P21" s="231">
        <v>0</v>
      </c>
      <c r="Q21" s="230">
        <f t="shared" si="6"/>
        <v>158</v>
      </c>
      <c r="R21" s="232">
        <f t="shared" si="6"/>
        <v>153</v>
      </c>
      <c r="S21" s="43"/>
    </row>
    <row r="22" spans="1:19" s="4" customFormat="1">
      <c r="A22" s="14"/>
      <c r="B22" s="15" t="s">
        <v>15</v>
      </c>
      <c r="C22" s="217">
        <v>1600</v>
      </c>
      <c r="D22" s="218">
        <v>1301</v>
      </c>
      <c r="E22" s="217">
        <v>2388</v>
      </c>
      <c r="F22" s="218">
        <v>2449</v>
      </c>
      <c r="G22" s="217">
        <v>630</v>
      </c>
      <c r="H22" s="218">
        <v>510</v>
      </c>
      <c r="I22" s="217">
        <v>340</v>
      </c>
      <c r="J22" s="218">
        <v>322</v>
      </c>
      <c r="K22" s="217">
        <v>891</v>
      </c>
      <c r="L22" s="218">
        <v>883</v>
      </c>
      <c r="M22" s="217">
        <v>615</v>
      </c>
      <c r="N22" s="218">
        <v>599</v>
      </c>
      <c r="O22" s="217">
        <v>0</v>
      </c>
      <c r="P22" s="218">
        <v>0</v>
      </c>
      <c r="Q22" s="217">
        <f t="shared" si="6"/>
        <v>6464</v>
      </c>
      <c r="R22" s="219">
        <f t="shared" si="6"/>
        <v>6064</v>
      </c>
      <c r="S22" s="220"/>
    </row>
    <row r="23" spans="1:19" s="4" customFormat="1">
      <c r="A23" s="21" t="s">
        <v>24</v>
      </c>
      <c r="B23" s="22" t="s">
        <v>25</v>
      </c>
      <c r="C23" s="234">
        <f>C13+C14-C18-C22</f>
        <v>305</v>
      </c>
      <c r="D23" s="235">
        <f t="shared" ref="D23:P23" si="7">D13+D14-D18-D22</f>
        <v>255</v>
      </c>
      <c r="E23" s="234">
        <f t="shared" si="7"/>
        <v>1203</v>
      </c>
      <c r="F23" s="235">
        <f t="shared" si="7"/>
        <v>989</v>
      </c>
      <c r="G23" s="234">
        <f t="shared" si="7"/>
        <v>-21</v>
      </c>
      <c r="H23" s="235">
        <f t="shared" si="7"/>
        <v>101</v>
      </c>
      <c r="I23" s="234">
        <f t="shared" si="7"/>
        <v>185</v>
      </c>
      <c r="J23" s="235">
        <f t="shared" si="7"/>
        <v>156</v>
      </c>
      <c r="K23" s="234">
        <f t="shared" si="7"/>
        <v>184</v>
      </c>
      <c r="L23" s="235">
        <f t="shared" si="7"/>
        <v>201</v>
      </c>
      <c r="M23" s="234">
        <f t="shared" si="7"/>
        <v>45</v>
      </c>
      <c r="N23" s="235">
        <f t="shared" si="7"/>
        <v>1</v>
      </c>
      <c r="O23" s="234">
        <f t="shared" si="7"/>
        <v>0</v>
      </c>
      <c r="P23" s="235">
        <f t="shared" si="7"/>
        <v>0</v>
      </c>
      <c r="Q23" s="234">
        <f t="shared" ref="Q23:R23" si="8">C23+E23+G23+I23+K23+M23+O23</f>
        <v>1901</v>
      </c>
      <c r="R23" s="227">
        <f t="shared" si="8"/>
        <v>1703</v>
      </c>
      <c r="S23" s="220"/>
    </row>
    <row r="24" spans="1:19" s="4" customFormat="1">
      <c r="A24" s="15" t="s">
        <v>26</v>
      </c>
      <c r="B24" s="18" t="s">
        <v>27</v>
      </c>
      <c r="C24" s="217"/>
      <c r="D24" s="218"/>
      <c r="E24" s="217"/>
      <c r="F24" s="218"/>
      <c r="G24" s="217"/>
      <c r="H24" s="218"/>
      <c r="I24" s="217"/>
      <c r="J24" s="218"/>
      <c r="K24" s="217"/>
      <c r="L24" s="218"/>
      <c r="M24" s="217"/>
      <c r="N24" s="218"/>
      <c r="O24" s="217"/>
      <c r="P24" s="218"/>
      <c r="Q24" s="217"/>
      <c r="R24" s="219"/>
      <c r="S24" s="220"/>
    </row>
    <row r="25" spans="1:19" s="4" customFormat="1">
      <c r="A25" s="14"/>
      <c r="B25" s="15" t="s">
        <v>28</v>
      </c>
      <c r="C25" s="217">
        <v>934</v>
      </c>
      <c r="D25" s="218">
        <v>993</v>
      </c>
      <c r="E25" s="217">
        <v>2154</v>
      </c>
      <c r="F25" s="218">
        <v>2802</v>
      </c>
      <c r="G25" s="217">
        <v>2093</v>
      </c>
      <c r="H25" s="218">
        <v>2435</v>
      </c>
      <c r="I25" s="217">
        <v>884</v>
      </c>
      <c r="J25" s="218">
        <v>755</v>
      </c>
      <c r="K25" s="217">
        <v>301</v>
      </c>
      <c r="L25" s="218">
        <v>264</v>
      </c>
      <c r="M25" s="217">
        <v>92</v>
      </c>
      <c r="N25" s="218">
        <v>105</v>
      </c>
      <c r="O25" s="217">
        <v>8</v>
      </c>
      <c r="P25" s="218">
        <v>9</v>
      </c>
      <c r="Q25" s="217">
        <f t="shared" ref="Q25:R27" si="9">C25+E25+G25+I25+K25+M25+O25</f>
        <v>6466</v>
      </c>
      <c r="R25" s="219">
        <f t="shared" si="9"/>
        <v>7363</v>
      </c>
      <c r="S25" s="220"/>
    </row>
    <row r="26" spans="1:19" s="4" customFormat="1">
      <c r="A26" s="14"/>
      <c r="B26" s="15" t="s">
        <v>29</v>
      </c>
      <c r="C26" s="217">
        <v>572</v>
      </c>
      <c r="D26" s="218">
        <v>595</v>
      </c>
      <c r="E26" s="217">
        <v>1490</v>
      </c>
      <c r="F26" s="218">
        <v>1746</v>
      </c>
      <c r="G26" s="217">
        <v>556</v>
      </c>
      <c r="H26" s="218">
        <v>657</v>
      </c>
      <c r="I26" s="217">
        <v>188</v>
      </c>
      <c r="J26" s="218">
        <v>148</v>
      </c>
      <c r="K26" s="217">
        <v>82</v>
      </c>
      <c r="L26" s="218">
        <v>121</v>
      </c>
      <c r="M26" s="217">
        <v>5</v>
      </c>
      <c r="N26" s="218">
        <v>45</v>
      </c>
      <c r="O26" s="217">
        <v>10</v>
      </c>
      <c r="P26" s="218">
        <v>1</v>
      </c>
      <c r="Q26" s="217">
        <f t="shared" si="9"/>
        <v>2903</v>
      </c>
      <c r="R26" s="219">
        <f t="shared" si="9"/>
        <v>3313</v>
      </c>
      <c r="S26" s="220"/>
    </row>
    <row r="27" spans="1:19" s="4" customFormat="1">
      <c r="A27" s="14"/>
      <c r="B27" s="15" t="s">
        <v>30</v>
      </c>
      <c r="C27" s="217">
        <f>C25-C26</f>
        <v>362</v>
      </c>
      <c r="D27" s="218">
        <f t="shared" ref="D27:P27" si="10">D25-D26</f>
        <v>398</v>
      </c>
      <c r="E27" s="217">
        <f t="shared" si="10"/>
        <v>664</v>
      </c>
      <c r="F27" s="218">
        <f t="shared" si="10"/>
        <v>1056</v>
      </c>
      <c r="G27" s="217">
        <f t="shared" si="10"/>
        <v>1537</v>
      </c>
      <c r="H27" s="218">
        <f t="shared" si="10"/>
        <v>1778</v>
      </c>
      <c r="I27" s="217">
        <f t="shared" si="10"/>
        <v>696</v>
      </c>
      <c r="J27" s="218">
        <f t="shared" si="10"/>
        <v>607</v>
      </c>
      <c r="K27" s="217">
        <f t="shared" si="10"/>
        <v>219</v>
      </c>
      <c r="L27" s="218">
        <f t="shared" si="10"/>
        <v>143</v>
      </c>
      <c r="M27" s="217">
        <f t="shared" si="10"/>
        <v>87</v>
      </c>
      <c r="N27" s="218">
        <f t="shared" si="10"/>
        <v>60</v>
      </c>
      <c r="O27" s="217">
        <f t="shared" si="10"/>
        <v>-2</v>
      </c>
      <c r="P27" s="218">
        <f t="shared" si="10"/>
        <v>8</v>
      </c>
      <c r="Q27" s="217">
        <f t="shared" si="9"/>
        <v>3563</v>
      </c>
      <c r="R27" s="219">
        <f t="shared" si="9"/>
        <v>4050</v>
      </c>
      <c r="S27" s="220"/>
    </row>
    <row r="28" spans="1:19" s="4" customFormat="1">
      <c r="A28" s="15" t="s">
        <v>31</v>
      </c>
      <c r="B28" s="18" t="s">
        <v>32</v>
      </c>
      <c r="C28" s="217">
        <v>40</v>
      </c>
      <c r="D28" s="218">
        <v>49</v>
      </c>
      <c r="E28" s="217">
        <v>100</v>
      </c>
      <c r="F28" s="218">
        <v>115</v>
      </c>
      <c r="G28" s="217">
        <v>64</v>
      </c>
      <c r="H28" s="218">
        <v>59</v>
      </c>
      <c r="I28" s="217">
        <v>19</v>
      </c>
      <c r="J28" s="218">
        <v>28</v>
      </c>
      <c r="K28" s="217">
        <v>81</v>
      </c>
      <c r="L28" s="218">
        <v>80</v>
      </c>
      <c r="M28" s="217">
        <v>29</v>
      </c>
      <c r="N28" s="218">
        <v>37</v>
      </c>
      <c r="O28" s="217">
        <v>25</v>
      </c>
      <c r="P28" s="218">
        <v>25</v>
      </c>
      <c r="Q28" s="217">
        <f t="shared" ref="Q28:R28" si="11">C28+E28+G28+I28+K28+M28+O28</f>
        <v>358</v>
      </c>
      <c r="R28" s="219">
        <f t="shared" si="11"/>
        <v>393</v>
      </c>
      <c r="S28" s="220"/>
    </row>
    <row r="29" spans="1:19" s="233" customFormat="1">
      <c r="A29" s="15" t="s">
        <v>33</v>
      </c>
      <c r="B29" s="18" t="s">
        <v>34</v>
      </c>
      <c r="C29" s="230">
        <v>63</v>
      </c>
      <c r="D29" s="231">
        <v>49</v>
      </c>
      <c r="E29" s="230">
        <v>177</v>
      </c>
      <c r="F29" s="231">
        <v>135</v>
      </c>
      <c r="G29" s="230">
        <v>47</v>
      </c>
      <c r="H29" s="231">
        <v>47</v>
      </c>
      <c r="I29" s="230">
        <v>25</v>
      </c>
      <c r="J29" s="231">
        <v>45</v>
      </c>
      <c r="K29" s="230">
        <v>146</v>
      </c>
      <c r="L29" s="231">
        <v>104</v>
      </c>
      <c r="M29" s="230">
        <v>55</v>
      </c>
      <c r="N29" s="231">
        <v>38</v>
      </c>
      <c r="O29" s="230">
        <v>18</v>
      </c>
      <c r="P29" s="231">
        <v>16</v>
      </c>
      <c r="Q29" s="230">
        <f t="shared" ref="Q29:R29" si="12">C29+E29+G29+I29+K29+M29+O29</f>
        <v>531</v>
      </c>
      <c r="R29" s="232">
        <f t="shared" si="12"/>
        <v>434</v>
      </c>
      <c r="S29" s="43"/>
    </row>
    <row r="30" spans="1:19" s="233" customFormat="1">
      <c r="A30" s="15" t="s">
        <v>35</v>
      </c>
      <c r="B30" s="18" t="s">
        <v>36</v>
      </c>
      <c r="C30" s="230">
        <f>-C14</f>
        <v>-357</v>
      </c>
      <c r="D30" s="231">
        <f t="shared" ref="D30:P30" si="13">-D14</f>
        <v>-315</v>
      </c>
      <c r="E30" s="230">
        <f t="shared" si="13"/>
        <v>-596</v>
      </c>
      <c r="F30" s="231">
        <f t="shared" si="13"/>
        <v>-661</v>
      </c>
      <c r="G30" s="230">
        <f t="shared" si="13"/>
        <v>-1485</v>
      </c>
      <c r="H30" s="231">
        <f t="shared" si="13"/>
        <v>-1635</v>
      </c>
      <c r="I30" s="230">
        <f t="shared" si="13"/>
        <v>-746</v>
      </c>
      <c r="J30" s="231">
        <f t="shared" si="13"/>
        <v>-668</v>
      </c>
      <c r="K30" s="230">
        <f t="shared" si="13"/>
        <v>-105</v>
      </c>
      <c r="L30" s="231">
        <f t="shared" si="13"/>
        <v>-104</v>
      </c>
      <c r="M30" s="230">
        <f t="shared" si="13"/>
        <v>-20</v>
      </c>
      <c r="N30" s="231">
        <f t="shared" si="13"/>
        <v>-25</v>
      </c>
      <c r="O30" s="230">
        <f t="shared" si="13"/>
        <v>0</v>
      </c>
      <c r="P30" s="231">
        <f t="shared" si="13"/>
        <v>0</v>
      </c>
      <c r="Q30" s="230">
        <f t="shared" ref="Q30:R35" si="14">C30+E30+G30+I30+K30+M30+O30</f>
        <v>-3309</v>
      </c>
      <c r="R30" s="232">
        <f t="shared" si="14"/>
        <v>-3408</v>
      </c>
      <c r="S30" s="43"/>
    </row>
    <row r="31" spans="1:19" s="6" customFormat="1">
      <c r="A31" s="21" t="s">
        <v>37</v>
      </c>
      <c r="B31" s="22" t="s">
        <v>38</v>
      </c>
      <c r="C31" s="234">
        <f t="shared" ref="C31:P31" si="15">C27+C28-C29+C30</f>
        <v>-18</v>
      </c>
      <c r="D31" s="235">
        <f t="shared" si="15"/>
        <v>83</v>
      </c>
      <c r="E31" s="234">
        <f t="shared" si="15"/>
        <v>-9</v>
      </c>
      <c r="F31" s="235">
        <f t="shared" si="15"/>
        <v>375</v>
      </c>
      <c r="G31" s="234">
        <f t="shared" si="15"/>
        <v>69</v>
      </c>
      <c r="H31" s="235">
        <f t="shared" si="15"/>
        <v>155</v>
      </c>
      <c r="I31" s="234">
        <f t="shared" si="15"/>
        <v>-56</v>
      </c>
      <c r="J31" s="235">
        <f t="shared" si="15"/>
        <v>-78</v>
      </c>
      <c r="K31" s="234">
        <f t="shared" si="15"/>
        <v>49</v>
      </c>
      <c r="L31" s="235">
        <f t="shared" si="15"/>
        <v>15</v>
      </c>
      <c r="M31" s="234">
        <f t="shared" si="15"/>
        <v>41</v>
      </c>
      <c r="N31" s="235">
        <f t="shared" si="15"/>
        <v>34</v>
      </c>
      <c r="O31" s="234">
        <f t="shared" si="15"/>
        <v>5</v>
      </c>
      <c r="P31" s="235">
        <f t="shared" si="15"/>
        <v>17</v>
      </c>
      <c r="Q31" s="234">
        <f t="shared" si="14"/>
        <v>81</v>
      </c>
      <c r="R31" s="227">
        <f t="shared" si="14"/>
        <v>601</v>
      </c>
      <c r="S31" s="220"/>
    </row>
    <row r="32" spans="1:19" s="239" customFormat="1">
      <c r="A32" s="21" t="s">
        <v>39</v>
      </c>
      <c r="B32" s="23" t="s">
        <v>40</v>
      </c>
      <c r="C32" s="236">
        <f t="shared" ref="C32:P32" si="16">C23+C31</f>
        <v>287</v>
      </c>
      <c r="D32" s="237">
        <f t="shared" si="16"/>
        <v>338</v>
      </c>
      <c r="E32" s="236">
        <f t="shared" si="16"/>
        <v>1194</v>
      </c>
      <c r="F32" s="237">
        <f t="shared" si="16"/>
        <v>1364</v>
      </c>
      <c r="G32" s="236">
        <f t="shared" si="16"/>
        <v>48</v>
      </c>
      <c r="H32" s="237">
        <f t="shared" si="16"/>
        <v>256</v>
      </c>
      <c r="I32" s="236">
        <f t="shared" si="16"/>
        <v>129</v>
      </c>
      <c r="J32" s="237">
        <f t="shared" si="16"/>
        <v>78</v>
      </c>
      <c r="K32" s="236">
        <f t="shared" si="16"/>
        <v>233</v>
      </c>
      <c r="L32" s="237">
        <f t="shared" si="16"/>
        <v>216</v>
      </c>
      <c r="M32" s="236">
        <f t="shared" si="16"/>
        <v>86</v>
      </c>
      <c r="N32" s="237">
        <f t="shared" si="16"/>
        <v>35</v>
      </c>
      <c r="O32" s="236">
        <f t="shared" si="16"/>
        <v>5</v>
      </c>
      <c r="P32" s="237">
        <f t="shared" si="16"/>
        <v>17</v>
      </c>
      <c r="Q32" s="236">
        <f t="shared" si="14"/>
        <v>1982</v>
      </c>
      <c r="R32" s="238">
        <f t="shared" si="14"/>
        <v>2304</v>
      </c>
      <c r="S32" s="43"/>
    </row>
    <row r="33" spans="1:19" s="6" customFormat="1" ht="29.25">
      <c r="A33" s="53" t="s">
        <v>41</v>
      </c>
      <c r="B33" s="24" t="s">
        <v>42</v>
      </c>
      <c r="C33" s="234">
        <v>1</v>
      </c>
      <c r="D33" s="235">
        <v>-50</v>
      </c>
      <c r="E33" s="234">
        <v>-63</v>
      </c>
      <c r="F33" s="235">
        <v>-157</v>
      </c>
      <c r="G33" s="234">
        <v>20</v>
      </c>
      <c r="H33" s="235">
        <v>-13</v>
      </c>
      <c r="I33" s="234">
        <v>-28</v>
      </c>
      <c r="J33" s="235">
        <v>-22</v>
      </c>
      <c r="K33" s="234">
        <v>-98</v>
      </c>
      <c r="L33" s="235">
        <v>-111</v>
      </c>
      <c r="M33" s="234">
        <v>-3</v>
      </c>
      <c r="N33" s="235">
        <v>-30</v>
      </c>
      <c r="O33" s="234">
        <v>-3</v>
      </c>
      <c r="P33" s="235">
        <v>-4</v>
      </c>
      <c r="Q33" s="234">
        <f t="shared" si="14"/>
        <v>-174</v>
      </c>
      <c r="R33" s="227">
        <f t="shared" si="14"/>
        <v>-387</v>
      </c>
      <c r="S33" s="220"/>
    </row>
    <row r="34" spans="1:19" s="4" customFormat="1">
      <c r="A34" s="15" t="s">
        <v>43</v>
      </c>
      <c r="B34" s="25" t="s">
        <v>44</v>
      </c>
      <c r="C34" s="228">
        <v>58</v>
      </c>
      <c r="D34" s="235">
        <v>21</v>
      </c>
      <c r="E34" s="234">
        <v>156</v>
      </c>
      <c r="F34" s="235">
        <v>181</v>
      </c>
      <c r="G34" s="228">
        <v>-5</v>
      </c>
      <c r="H34" s="229">
        <v>65</v>
      </c>
      <c r="I34" s="228">
        <v>38</v>
      </c>
      <c r="J34" s="229">
        <v>25</v>
      </c>
      <c r="K34" s="228">
        <v>-4</v>
      </c>
      <c r="L34" s="229">
        <v>19</v>
      </c>
      <c r="M34" s="228">
        <v>24</v>
      </c>
      <c r="N34" s="229">
        <v>-1</v>
      </c>
      <c r="O34" s="228">
        <v>19</v>
      </c>
      <c r="P34" s="229">
        <v>13</v>
      </c>
      <c r="Q34" s="228">
        <f t="shared" si="14"/>
        <v>286</v>
      </c>
      <c r="R34" s="225">
        <f t="shared" si="14"/>
        <v>323</v>
      </c>
      <c r="S34" s="240"/>
    </row>
    <row r="35" spans="1:19" s="4" customFormat="1">
      <c r="A35" s="26" t="s">
        <v>45</v>
      </c>
      <c r="B35" s="55" t="s">
        <v>46</v>
      </c>
      <c r="C35" s="217">
        <f>C32+C33-C34</f>
        <v>230</v>
      </c>
      <c r="D35" s="218">
        <f>D32+D33-D34</f>
        <v>267</v>
      </c>
      <c r="E35" s="217">
        <f t="shared" ref="E35:P35" si="17">E32+E33-E34</f>
        <v>975</v>
      </c>
      <c r="F35" s="218">
        <f t="shared" si="17"/>
        <v>1026</v>
      </c>
      <c r="G35" s="217">
        <f t="shared" si="17"/>
        <v>73</v>
      </c>
      <c r="H35" s="218">
        <f t="shared" si="17"/>
        <v>178</v>
      </c>
      <c r="I35" s="217">
        <f t="shared" si="17"/>
        <v>63</v>
      </c>
      <c r="J35" s="218">
        <f t="shared" si="17"/>
        <v>31</v>
      </c>
      <c r="K35" s="217">
        <f t="shared" si="17"/>
        <v>139</v>
      </c>
      <c r="L35" s="218">
        <f t="shared" si="17"/>
        <v>86</v>
      </c>
      <c r="M35" s="217">
        <f t="shared" si="17"/>
        <v>59</v>
      </c>
      <c r="N35" s="218">
        <f t="shared" si="17"/>
        <v>6</v>
      </c>
      <c r="O35" s="217">
        <f t="shared" si="17"/>
        <v>-17</v>
      </c>
      <c r="P35" s="218">
        <f t="shared" si="17"/>
        <v>0</v>
      </c>
      <c r="Q35" s="217">
        <f t="shared" si="14"/>
        <v>1522</v>
      </c>
      <c r="R35" s="219">
        <f t="shared" si="14"/>
        <v>1594</v>
      </c>
      <c r="S35" s="220"/>
    </row>
    <row r="36" spans="1:19" s="4" customFormat="1">
      <c r="A36" s="27"/>
      <c r="B36" s="11" t="s">
        <v>23</v>
      </c>
      <c r="C36" s="217"/>
      <c r="D36" s="218"/>
      <c r="E36" s="217"/>
      <c r="F36" s="218"/>
      <c r="G36" s="217"/>
      <c r="H36" s="218"/>
      <c r="I36" s="217"/>
      <c r="J36" s="218"/>
      <c r="K36" s="217"/>
      <c r="L36" s="218"/>
      <c r="M36" s="217"/>
      <c r="N36" s="218"/>
      <c r="O36" s="217"/>
      <c r="P36" s="218"/>
      <c r="Q36" s="217"/>
      <c r="R36" s="219"/>
      <c r="S36" s="220"/>
    </row>
    <row r="37" spans="1:19" s="4" customFormat="1">
      <c r="A37" s="6"/>
      <c r="B37" s="28" t="s">
        <v>47</v>
      </c>
      <c r="C37" s="217">
        <f>C35-C38</f>
        <v>230</v>
      </c>
      <c r="D37" s="218">
        <f t="shared" ref="D37:P37" si="18">D35-D38</f>
        <v>267</v>
      </c>
      <c r="E37" s="217">
        <f t="shared" si="18"/>
        <v>972</v>
      </c>
      <c r="F37" s="218">
        <f t="shared" si="18"/>
        <v>1026</v>
      </c>
      <c r="G37" s="217">
        <f t="shared" si="18"/>
        <v>73</v>
      </c>
      <c r="H37" s="218">
        <f t="shared" si="18"/>
        <v>178</v>
      </c>
      <c r="I37" s="217">
        <f t="shared" si="18"/>
        <v>63</v>
      </c>
      <c r="J37" s="218">
        <f t="shared" si="18"/>
        <v>31</v>
      </c>
      <c r="K37" s="217">
        <f t="shared" si="18"/>
        <v>123</v>
      </c>
      <c r="L37" s="218">
        <f t="shared" si="18"/>
        <v>79</v>
      </c>
      <c r="M37" s="217">
        <f t="shared" si="18"/>
        <v>57</v>
      </c>
      <c r="N37" s="218">
        <f t="shared" si="18"/>
        <v>7</v>
      </c>
      <c r="O37" s="217">
        <f t="shared" si="18"/>
        <v>-17</v>
      </c>
      <c r="P37" s="218">
        <f t="shared" si="18"/>
        <v>0</v>
      </c>
      <c r="Q37" s="217">
        <f t="shared" ref="Q37:R38" si="19">C37+E37+G37+I37+K37+M37+O37</f>
        <v>1501</v>
      </c>
      <c r="R37" s="219">
        <f t="shared" si="19"/>
        <v>1588</v>
      </c>
      <c r="S37" s="220"/>
    </row>
    <row r="38" spans="1:19" s="4" customFormat="1" ht="15.75" thickBot="1">
      <c r="A38" s="29"/>
      <c r="B38" s="30" t="s">
        <v>48</v>
      </c>
      <c r="C38" s="241">
        <v>0</v>
      </c>
      <c r="D38" s="242">
        <v>0</v>
      </c>
      <c r="E38" s="241">
        <v>3</v>
      </c>
      <c r="F38" s="242">
        <v>0</v>
      </c>
      <c r="G38" s="241">
        <v>0</v>
      </c>
      <c r="H38" s="242">
        <v>0</v>
      </c>
      <c r="I38" s="241">
        <v>0</v>
      </c>
      <c r="J38" s="242">
        <v>0</v>
      </c>
      <c r="K38" s="241">
        <v>16</v>
      </c>
      <c r="L38" s="242">
        <v>7</v>
      </c>
      <c r="M38" s="241">
        <v>2</v>
      </c>
      <c r="N38" s="242">
        <v>-1</v>
      </c>
      <c r="O38" s="241">
        <v>0</v>
      </c>
      <c r="P38" s="242">
        <v>0</v>
      </c>
      <c r="Q38" s="241">
        <f t="shared" si="19"/>
        <v>21</v>
      </c>
      <c r="R38" s="243">
        <f t="shared" si="19"/>
        <v>6</v>
      </c>
      <c r="S38" s="220"/>
    </row>
    <row r="39" spans="1:19" ht="16.5" thickTop="1">
      <c r="A39" s="244"/>
      <c r="B39" s="244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</row>
  </sheetData>
  <mergeCells count="14">
    <mergeCell ref="O5:P6"/>
    <mergeCell ref="Q5:R6"/>
    <mergeCell ref="S5:S11"/>
    <mergeCell ref="A8:B8"/>
    <mergeCell ref="A2:F2"/>
    <mergeCell ref="A5:B5"/>
    <mergeCell ref="C5:F5"/>
    <mergeCell ref="G5:L5"/>
    <mergeCell ref="M5:N6"/>
    <mergeCell ref="C6:D6"/>
    <mergeCell ref="E6:F6"/>
    <mergeCell ref="G6:H6"/>
    <mergeCell ref="I6:J6"/>
    <mergeCell ref="K6:L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41"/>
  <sheetViews>
    <sheetView zoomScale="85" zoomScaleNormal="85" workbookViewId="0">
      <selection activeCell="D29" sqref="D29"/>
    </sheetView>
  </sheetViews>
  <sheetFormatPr baseColWidth="10" defaultColWidth="11.42578125" defaultRowHeight="15"/>
  <cols>
    <col min="1" max="3" width="3.7109375" style="1" customWidth="1"/>
    <col min="4" max="4" width="50.7109375" style="1" customWidth="1"/>
    <col min="5" max="5" width="14" style="1" bestFit="1" customWidth="1"/>
    <col min="6" max="6" width="13.140625" style="1" bestFit="1" customWidth="1"/>
    <col min="7" max="7" width="14" style="1" bestFit="1" customWidth="1"/>
    <col min="8" max="8" width="13.140625" style="1" customWidth="1"/>
    <col min="9" max="9" width="14" style="1" bestFit="1" customWidth="1"/>
    <col min="10" max="10" width="13.140625" style="1" bestFit="1" customWidth="1"/>
    <col min="11" max="11" width="14" style="1" bestFit="1" customWidth="1"/>
    <col min="12" max="12" width="13.140625" style="1" customWidth="1"/>
    <col min="13" max="13" width="14" style="1" bestFit="1" customWidth="1"/>
    <col min="14" max="14" width="13.140625" style="1" bestFit="1" customWidth="1"/>
    <col min="15" max="15" width="14" style="1" bestFit="1" customWidth="1"/>
    <col min="16" max="16" width="13.140625" style="1" customWidth="1"/>
    <col min="17" max="17" width="14" style="1" bestFit="1" customWidth="1"/>
    <col min="18" max="18" width="15.7109375" style="1" customWidth="1"/>
    <col min="19" max="19" width="14" style="1" bestFit="1" customWidth="1"/>
    <col min="20" max="20" width="13.5703125" style="33" customWidth="1"/>
    <col min="21" max="21" width="5.7109375" style="33" customWidth="1"/>
    <col min="22" max="16384" width="11.42578125" style="1"/>
  </cols>
  <sheetData>
    <row r="2" spans="1:21" s="207" customFormat="1" ht="20.25">
      <c r="A2" s="341" t="s">
        <v>95</v>
      </c>
      <c r="B2" s="337"/>
      <c r="C2" s="337"/>
      <c r="D2" s="338"/>
      <c r="E2" s="338"/>
      <c r="F2" s="338"/>
      <c r="G2" s="338"/>
      <c r="H2" s="54"/>
      <c r="I2" s="54"/>
      <c r="J2" s="54"/>
      <c r="K2" s="31"/>
      <c r="L2" s="31"/>
      <c r="M2" s="339"/>
      <c r="N2" s="339"/>
      <c r="O2" s="339"/>
      <c r="P2" s="339"/>
      <c r="T2" s="340"/>
      <c r="U2" s="340"/>
    </row>
    <row r="3" spans="1:21" ht="15.75">
      <c r="A3" s="34"/>
      <c r="B3" s="34"/>
      <c r="C3" s="34"/>
      <c r="D3" s="34"/>
      <c r="E3" s="5"/>
      <c r="F3" s="5"/>
      <c r="G3" s="5"/>
      <c r="H3" s="5"/>
      <c r="I3" s="35"/>
      <c r="J3" s="35"/>
      <c r="K3" s="35"/>
      <c r="L3" s="35"/>
      <c r="M3" s="36"/>
      <c r="N3" s="36"/>
      <c r="O3" s="36"/>
      <c r="P3" s="36"/>
      <c r="Q3" s="5"/>
      <c r="R3" s="5"/>
      <c r="S3" s="36"/>
      <c r="T3" s="36"/>
      <c r="U3" s="36"/>
    </row>
    <row r="4" spans="1:21" s="37" customFormat="1">
      <c r="A4" s="257" t="s">
        <v>49</v>
      </c>
      <c r="B4" s="257"/>
      <c r="C4" s="257"/>
      <c r="D4" s="258"/>
      <c r="E4" s="390" t="s">
        <v>0</v>
      </c>
      <c r="F4" s="391"/>
      <c r="G4" s="391"/>
      <c r="H4" s="392"/>
      <c r="I4" s="390" t="s">
        <v>1</v>
      </c>
      <c r="J4" s="391"/>
      <c r="K4" s="391"/>
      <c r="L4" s="391"/>
      <c r="M4" s="391"/>
      <c r="N4" s="392"/>
      <c r="O4" s="393" t="s">
        <v>50</v>
      </c>
      <c r="P4" s="394"/>
      <c r="Q4" s="393" t="s">
        <v>51</v>
      </c>
      <c r="R4" s="394"/>
      <c r="S4" s="393" t="s">
        <v>4</v>
      </c>
      <c r="T4" s="395"/>
      <c r="U4" s="259"/>
    </row>
    <row r="5" spans="1:21" s="37" customFormat="1">
      <c r="A5" s="260"/>
      <c r="B5" s="260"/>
      <c r="C5" s="261"/>
      <c r="D5" s="262"/>
      <c r="E5" s="384" t="s">
        <v>5</v>
      </c>
      <c r="F5" s="385"/>
      <c r="G5" s="384" t="s">
        <v>52</v>
      </c>
      <c r="H5" s="385"/>
      <c r="I5" s="384" t="s">
        <v>53</v>
      </c>
      <c r="J5" s="385"/>
      <c r="K5" s="384" t="s">
        <v>7</v>
      </c>
      <c r="L5" s="385"/>
      <c r="M5" s="384" t="s">
        <v>52</v>
      </c>
      <c r="N5" s="385"/>
      <c r="O5" s="263"/>
      <c r="P5" s="264"/>
      <c r="Q5" s="263"/>
      <c r="R5" s="264"/>
      <c r="S5" s="265"/>
      <c r="T5" s="266"/>
      <c r="U5" s="259"/>
    </row>
    <row r="6" spans="1:21" s="5" customFormat="1" ht="30">
      <c r="A6" s="267"/>
      <c r="B6" s="267"/>
      <c r="C6" s="267"/>
      <c r="D6" s="10"/>
      <c r="E6" s="212" t="s">
        <v>107</v>
      </c>
      <c r="F6" s="268" t="s">
        <v>96</v>
      </c>
      <c r="G6" s="212" t="str">
        <f>E6</f>
        <v>30.06.2013
€m</v>
      </c>
      <c r="H6" s="268" t="str">
        <f>F6</f>
        <v>31.12.2012
€m</v>
      </c>
      <c r="I6" s="212" t="str">
        <f>E6</f>
        <v>30.06.2013
€m</v>
      </c>
      <c r="J6" s="268" t="str">
        <f>H6</f>
        <v>31.12.2012
€m</v>
      </c>
      <c r="K6" s="269" t="str">
        <f>I6</f>
        <v>30.06.2013
€m</v>
      </c>
      <c r="L6" s="268" t="str">
        <f>H6</f>
        <v>31.12.2012
€m</v>
      </c>
      <c r="M6" s="212" t="str">
        <f>I6</f>
        <v>30.06.2013
€m</v>
      </c>
      <c r="N6" s="268" t="str">
        <f>H6</f>
        <v>31.12.2012
€m</v>
      </c>
      <c r="O6" s="212" t="str">
        <f>G6</f>
        <v>30.06.2013
€m</v>
      </c>
      <c r="P6" s="270" t="str">
        <f>H6</f>
        <v>31.12.2012
€m</v>
      </c>
      <c r="Q6" s="212" t="str">
        <f>I6</f>
        <v>30.06.2013
€m</v>
      </c>
      <c r="R6" s="270" t="str">
        <f>H6</f>
        <v>31.12.2012
€m</v>
      </c>
      <c r="S6" s="212" t="str">
        <f>E6</f>
        <v>30.06.2013
€m</v>
      </c>
      <c r="T6" s="270" t="str">
        <f>F6</f>
        <v>31.12.2012
€m</v>
      </c>
      <c r="U6" s="259"/>
    </row>
    <row r="7" spans="1:21" s="36" customFormat="1">
      <c r="D7" s="271"/>
      <c r="E7" s="272"/>
      <c r="F7" s="273"/>
      <c r="G7" s="274"/>
      <c r="H7" s="275"/>
      <c r="I7" s="274"/>
      <c r="J7" s="275"/>
      <c r="K7" s="275"/>
      <c r="L7" s="275"/>
      <c r="M7" s="274"/>
      <c r="N7" s="275"/>
      <c r="O7" s="274"/>
      <c r="P7" s="275"/>
      <c r="Q7" s="274"/>
      <c r="R7" s="275"/>
      <c r="S7" s="274"/>
      <c r="T7" s="275"/>
      <c r="U7" s="252"/>
    </row>
    <row r="8" spans="1:21" s="37" customFormat="1">
      <c r="A8" s="276" t="s">
        <v>54</v>
      </c>
      <c r="B8" s="277" t="s">
        <v>55</v>
      </c>
      <c r="C8" s="276"/>
      <c r="D8" s="278"/>
      <c r="E8" s="279">
        <v>168</v>
      </c>
      <c r="F8" s="280">
        <v>170</v>
      </c>
      <c r="G8" s="279">
        <v>2031</v>
      </c>
      <c r="H8" s="280">
        <v>2050</v>
      </c>
      <c r="I8" s="279">
        <v>983</v>
      </c>
      <c r="J8" s="280">
        <v>1031</v>
      </c>
      <c r="K8" s="279">
        <v>674</v>
      </c>
      <c r="L8" s="280">
        <v>677</v>
      </c>
      <c r="M8" s="279">
        <v>931</v>
      </c>
      <c r="N8" s="280">
        <v>932</v>
      </c>
      <c r="O8" s="279">
        <v>15</v>
      </c>
      <c r="P8" s="280">
        <v>23</v>
      </c>
      <c r="Q8" s="279">
        <v>11</v>
      </c>
      <c r="R8" s="280">
        <v>11</v>
      </c>
      <c r="S8" s="279">
        <f>E8+G8+I8+K8+M8+O8+Q8</f>
        <v>4813</v>
      </c>
      <c r="T8" s="280">
        <f>F8+H8+J8+L8+N8+P8+R8</f>
        <v>4894</v>
      </c>
      <c r="U8" s="281"/>
    </row>
    <row r="9" spans="1:21" s="37" customFormat="1">
      <c r="A9" s="37" t="s">
        <v>56</v>
      </c>
      <c r="B9" s="38" t="s">
        <v>57</v>
      </c>
      <c r="E9" s="282"/>
      <c r="F9" s="283"/>
      <c r="G9" s="282"/>
      <c r="H9" s="283"/>
      <c r="I9" s="282"/>
      <c r="J9" s="283"/>
      <c r="K9" s="282"/>
      <c r="L9" s="283"/>
      <c r="M9" s="282"/>
      <c r="N9" s="283"/>
      <c r="O9" s="282"/>
      <c r="P9" s="283"/>
      <c r="Q9" s="282"/>
      <c r="R9" s="283"/>
      <c r="S9" s="282"/>
      <c r="T9" s="283"/>
      <c r="U9" s="281"/>
    </row>
    <row r="10" spans="1:21" s="37" customFormat="1">
      <c r="B10" s="38"/>
      <c r="E10" s="279"/>
      <c r="F10" s="280"/>
      <c r="G10" s="279"/>
      <c r="H10" s="280"/>
      <c r="I10" s="279"/>
      <c r="J10" s="280"/>
      <c r="K10" s="279"/>
      <c r="L10" s="280"/>
      <c r="M10" s="279"/>
      <c r="N10" s="280"/>
      <c r="O10" s="279"/>
      <c r="P10" s="280"/>
      <c r="Q10" s="279"/>
      <c r="R10" s="280"/>
      <c r="S10" s="279"/>
      <c r="T10" s="280"/>
      <c r="U10" s="281"/>
    </row>
    <row r="11" spans="1:21" s="5" customFormat="1">
      <c r="B11" s="284" t="s">
        <v>58</v>
      </c>
      <c r="C11" s="396" t="s">
        <v>59</v>
      </c>
      <c r="D11" s="397"/>
      <c r="E11" s="285">
        <v>261</v>
      </c>
      <c r="F11" s="286">
        <v>245</v>
      </c>
      <c r="G11" s="285">
        <v>1213</v>
      </c>
      <c r="H11" s="286">
        <v>1224</v>
      </c>
      <c r="I11" s="285">
        <v>1379</v>
      </c>
      <c r="J11" s="286">
        <v>1393</v>
      </c>
      <c r="K11" s="285">
        <v>761</v>
      </c>
      <c r="L11" s="286">
        <v>777</v>
      </c>
      <c r="M11" s="285">
        <v>92</v>
      </c>
      <c r="N11" s="286">
        <v>95</v>
      </c>
      <c r="O11" s="285">
        <v>10</v>
      </c>
      <c r="P11" s="286">
        <v>30</v>
      </c>
      <c r="Q11" s="285">
        <v>66</v>
      </c>
      <c r="R11" s="286">
        <v>67</v>
      </c>
      <c r="S11" s="279">
        <f t="shared" ref="S11:T14" si="0">E11+G11+I11+K11+M11+O11+Q11</f>
        <v>3782</v>
      </c>
      <c r="T11" s="286">
        <f t="shared" si="0"/>
        <v>3831</v>
      </c>
      <c r="U11" s="259"/>
    </row>
    <row r="12" spans="1:21" s="5" customFormat="1">
      <c r="B12" s="284" t="s">
        <v>60</v>
      </c>
      <c r="C12" s="386" t="s">
        <v>61</v>
      </c>
      <c r="D12" s="387"/>
      <c r="E12" s="285">
        <v>20</v>
      </c>
      <c r="F12" s="286">
        <v>21</v>
      </c>
      <c r="G12" s="285">
        <v>707</v>
      </c>
      <c r="H12" s="286">
        <v>775</v>
      </c>
      <c r="I12" s="285">
        <v>133</v>
      </c>
      <c r="J12" s="286">
        <v>132</v>
      </c>
      <c r="K12" s="285">
        <v>142</v>
      </c>
      <c r="L12" s="286">
        <v>151</v>
      </c>
      <c r="M12" s="285">
        <v>209</v>
      </c>
      <c r="N12" s="286">
        <v>214</v>
      </c>
      <c r="O12" s="285">
        <v>94</v>
      </c>
      <c r="P12" s="286">
        <v>93</v>
      </c>
      <c r="Q12" s="285">
        <v>74</v>
      </c>
      <c r="R12" s="286">
        <v>81</v>
      </c>
      <c r="S12" s="279">
        <f t="shared" si="0"/>
        <v>1379</v>
      </c>
      <c r="T12" s="286">
        <f t="shared" si="0"/>
        <v>1467</v>
      </c>
      <c r="U12" s="259"/>
    </row>
    <row r="13" spans="1:21" s="5" customFormat="1">
      <c r="B13" s="284"/>
      <c r="C13" s="11" t="s">
        <v>62</v>
      </c>
      <c r="D13" s="287"/>
      <c r="E13" s="285">
        <v>0</v>
      </c>
      <c r="F13" s="286">
        <v>1</v>
      </c>
      <c r="G13" s="285">
        <v>617</v>
      </c>
      <c r="H13" s="286">
        <v>682</v>
      </c>
      <c r="I13" s="285">
        <v>111</v>
      </c>
      <c r="J13" s="286">
        <v>109</v>
      </c>
      <c r="K13" s="285">
        <v>130</v>
      </c>
      <c r="L13" s="286">
        <v>138</v>
      </c>
      <c r="M13" s="285">
        <v>166</v>
      </c>
      <c r="N13" s="286">
        <v>172</v>
      </c>
      <c r="O13" s="285">
        <v>93</v>
      </c>
      <c r="P13" s="286">
        <v>90</v>
      </c>
      <c r="Q13" s="285">
        <v>59</v>
      </c>
      <c r="R13" s="286">
        <v>65</v>
      </c>
      <c r="S13" s="279">
        <f t="shared" si="0"/>
        <v>1176</v>
      </c>
      <c r="T13" s="286">
        <f t="shared" si="0"/>
        <v>1257</v>
      </c>
      <c r="U13" s="259"/>
    </row>
    <row r="14" spans="1:21" s="5" customFormat="1">
      <c r="B14" s="5" t="s">
        <v>63</v>
      </c>
      <c r="C14" s="288" t="s">
        <v>64</v>
      </c>
      <c r="E14" s="285">
        <v>36</v>
      </c>
      <c r="F14" s="286">
        <v>18</v>
      </c>
      <c r="G14" s="285">
        <v>133</v>
      </c>
      <c r="H14" s="286">
        <v>52</v>
      </c>
      <c r="I14" s="285">
        <v>35317</v>
      </c>
      <c r="J14" s="286">
        <v>34977</v>
      </c>
      <c r="K14" s="285">
        <v>17716</v>
      </c>
      <c r="L14" s="286">
        <v>17138</v>
      </c>
      <c r="M14" s="285">
        <v>2143</v>
      </c>
      <c r="N14" s="286">
        <v>2210</v>
      </c>
      <c r="O14" s="285">
        <v>23</v>
      </c>
      <c r="P14" s="286">
        <v>23</v>
      </c>
      <c r="Q14" s="285">
        <v>0</v>
      </c>
      <c r="R14" s="286">
        <v>0</v>
      </c>
      <c r="S14" s="279">
        <f t="shared" si="0"/>
        <v>55368</v>
      </c>
      <c r="T14" s="286">
        <f t="shared" si="0"/>
        <v>54418</v>
      </c>
      <c r="U14" s="259"/>
    </row>
    <row r="15" spans="1:21" s="5" customFormat="1">
      <c r="B15" s="5" t="s">
        <v>65</v>
      </c>
      <c r="C15" s="288" t="s">
        <v>66</v>
      </c>
      <c r="E15" s="285"/>
      <c r="F15" s="286"/>
      <c r="G15" s="285"/>
      <c r="H15" s="286"/>
      <c r="I15" s="285"/>
      <c r="J15" s="286"/>
      <c r="K15" s="285"/>
      <c r="L15" s="286"/>
      <c r="M15" s="285"/>
      <c r="N15" s="286"/>
      <c r="O15" s="285"/>
      <c r="P15" s="286"/>
      <c r="Q15" s="285"/>
      <c r="R15" s="286"/>
      <c r="S15" s="285"/>
      <c r="T15" s="286"/>
      <c r="U15" s="259"/>
    </row>
    <row r="16" spans="1:21" s="5" customFormat="1">
      <c r="C16" s="5" t="s">
        <v>11</v>
      </c>
      <c r="D16" s="288" t="s">
        <v>67</v>
      </c>
      <c r="E16" s="285">
        <v>0</v>
      </c>
      <c r="F16" s="286">
        <v>0</v>
      </c>
      <c r="G16" s="285">
        <v>0</v>
      </c>
      <c r="H16" s="286">
        <v>0</v>
      </c>
      <c r="I16" s="285">
        <v>6</v>
      </c>
      <c r="J16" s="286">
        <v>7</v>
      </c>
      <c r="K16" s="285">
        <v>0</v>
      </c>
      <c r="L16" s="286">
        <v>0</v>
      </c>
      <c r="M16" s="285">
        <v>0</v>
      </c>
      <c r="N16" s="286">
        <v>0</v>
      </c>
      <c r="O16" s="285">
        <v>0</v>
      </c>
      <c r="P16" s="286">
        <v>0</v>
      </c>
      <c r="Q16" s="285">
        <v>0</v>
      </c>
      <c r="R16" s="286">
        <v>0</v>
      </c>
      <c r="S16" s="279">
        <f t="shared" ref="S16:T18" si="1">E16+G16+I16+K16+M16+O16+Q16</f>
        <v>6</v>
      </c>
      <c r="T16" s="286">
        <f t="shared" si="1"/>
        <v>7</v>
      </c>
      <c r="U16" s="259"/>
    </row>
    <row r="17" spans="1:21" s="5" customFormat="1">
      <c r="C17" s="5" t="s">
        <v>16</v>
      </c>
      <c r="D17" s="288" t="s">
        <v>68</v>
      </c>
      <c r="E17" s="285">
        <v>14523</v>
      </c>
      <c r="F17" s="286">
        <v>15399</v>
      </c>
      <c r="G17" s="285">
        <v>50365</v>
      </c>
      <c r="H17" s="286">
        <v>54651</v>
      </c>
      <c r="I17" s="285">
        <v>35903</v>
      </c>
      <c r="J17" s="286">
        <v>37151</v>
      </c>
      <c r="K17" s="285">
        <v>15579</v>
      </c>
      <c r="L17" s="286">
        <v>15592</v>
      </c>
      <c r="M17" s="285">
        <v>6641</v>
      </c>
      <c r="N17" s="286">
        <v>6348</v>
      </c>
      <c r="O17" s="285">
        <v>2887</v>
      </c>
      <c r="P17" s="286">
        <v>3602</v>
      </c>
      <c r="Q17" s="285">
        <v>796</v>
      </c>
      <c r="R17" s="286">
        <v>453</v>
      </c>
      <c r="S17" s="279">
        <f t="shared" si="1"/>
        <v>126694</v>
      </c>
      <c r="T17" s="286">
        <f t="shared" si="1"/>
        <v>133196</v>
      </c>
      <c r="U17" s="259"/>
    </row>
    <row r="18" spans="1:21" s="5" customFormat="1">
      <c r="C18" s="289" t="s">
        <v>18</v>
      </c>
      <c r="D18" s="290" t="s">
        <v>69</v>
      </c>
      <c r="E18" s="291">
        <v>595</v>
      </c>
      <c r="F18" s="292">
        <v>605</v>
      </c>
      <c r="G18" s="291">
        <v>1091</v>
      </c>
      <c r="H18" s="292">
        <v>1042</v>
      </c>
      <c r="I18" s="291">
        <v>1099</v>
      </c>
      <c r="J18" s="292">
        <v>1174</v>
      </c>
      <c r="K18" s="291">
        <v>111</v>
      </c>
      <c r="L18" s="292">
        <v>155</v>
      </c>
      <c r="M18" s="291">
        <v>17</v>
      </c>
      <c r="N18" s="292">
        <v>22</v>
      </c>
      <c r="O18" s="291">
        <v>16</v>
      </c>
      <c r="P18" s="292">
        <v>17</v>
      </c>
      <c r="Q18" s="291">
        <v>0</v>
      </c>
      <c r="R18" s="292">
        <v>0</v>
      </c>
      <c r="S18" s="291">
        <f t="shared" si="1"/>
        <v>2929</v>
      </c>
      <c r="T18" s="292">
        <f t="shared" si="1"/>
        <v>3015</v>
      </c>
      <c r="U18" s="259"/>
    </row>
    <row r="19" spans="1:21" s="37" customFormat="1">
      <c r="D19" s="38"/>
      <c r="E19" s="279">
        <f>E16+E17+E18</f>
        <v>15118</v>
      </c>
      <c r="F19" s="279">
        <f>F16+F17+F18</f>
        <v>16004</v>
      </c>
      <c r="G19" s="279">
        <f t="shared" ref="G19:T19" si="2">G16+G17+G18</f>
        <v>51456</v>
      </c>
      <c r="H19" s="279">
        <f t="shared" si="2"/>
        <v>55693</v>
      </c>
      <c r="I19" s="279">
        <f t="shared" si="2"/>
        <v>37008</v>
      </c>
      <c r="J19" s="279">
        <f t="shared" si="2"/>
        <v>38332</v>
      </c>
      <c r="K19" s="279">
        <f t="shared" si="2"/>
        <v>15690</v>
      </c>
      <c r="L19" s="279">
        <f t="shared" si="2"/>
        <v>15747</v>
      </c>
      <c r="M19" s="279">
        <f t="shared" si="2"/>
        <v>6658</v>
      </c>
      <c r="N19" s="279">
        <f t="shared" si="2"/>
        <v>6370</v>
      </c>
      <c r="O19" s="279">
        <f t="shared" si="2"/>
        <v>2903</v>
      </c>
      <c r="P19" s="279">
        <f t="shared" si="2"/>
        <v>3619</v>
      </c>
      <c r="Q19" s="279">
        <f t="shared" si="2"/>
        <v>796</v>
      </c>
      <c r="R19" s="279">
        <f t="shared" si="2"/>
        <v>453</v>
      </c>
      <c r="S19" s="279">
        <f t="shared" si="2"/>
        <v>129629</v>
      </c>
      <c r="T19" s="279">
        <f t="shared" si="2"/>
        <v>136218</v>
      </c>
      <c r="U19" s="293"/>
    </row>
    <row r="20" spans="1:21" s="5" customFormat="1">
      <c r="B20" s="284" t="s">
        <v>70</v>
      </c>
      <c r="C20" s="386" t="s">
        <v>71</v>
      </c>
      <c r="D20" s="387"/>
      <c r="E20" s="285">
        <v>6964</v>
      </c>
      <c r="F20" s="286">
        <v>7240</v>
      </c>
      <c r="G20" s="285">
        <v>1089</v>
      </c>
      <c r="H20" s="286">
        <v>1181</v>
      </c>
      <c r="I20" s="285">
        <v>141</v>
      </c>
      <c r="J20" s="286">
        <v>147</v>
      </c>
      <c r="K20" s="285">
        <v>1</v>
      </c>
      <c r="L20" s="286">
        <v>1</v>
      </c>
      <c r="M20" s="285">
        <v>4</v>
      </c>
      <c r="N20" s="286">
        <v>4</v>
      </c>
      <c r="O20" s="285">
        <v>407</v>
      </c>
      <c r="P20" s="286">
        <v>394</v>
      </c>
      <c r="Q20" s="285">
        <v>0</v>
      </c>
      <c r="R20" s="286">
        <v>0</v>
      </c>
      <c r="S20" s="279">
        <f>E20+G20+I20+K20+M20+O20+Q20</f>
        <v>8606</v>
      </c>
      <c r="T20" s="286">
        <f>F20+H20+J20+L20+N20+P20+R20</f>
        <v>8967</v>
      </c>
      <c r="U20" s="259"/>
    </row>
    <row r="21" spans="1:21" s="5" customFormat="1">
      <c r="B21" s="289" t="s">
        <v>72</v>
      </c>
      <c r="C21" s="294" t="s">
        <v>73</v>
      </c>
      <c r="D21" s="294"/>
      <c r="E21" s="295">
        <v>344</v>
      </c>
      <c r="F21" s="296">
        <v>242</v>
      </c>
      <c r="G21" s="291">
        <v>1485</v>
      </c>
      <c r="H21" s="292">
        <v>1142</v>
      </c>
      <c r="I21" s="291">
        <v>1160</v>
      </c>
      <c r="J21" s="292">
        <v>583</v>
      </c>
      <c r="K21" s="291">
        <v>204</v>
      </c>
      <c r="L21" s="292">
        <v>82</v>
      </c>
      <c r="M21" s="291">
        <v>436</v>
      </c>
      <c r="N21" s="292">
        <v>594</v>
      </c>
      <c r="O21" s="291">
        <v>82</v>
      </c>
      <c r="P21" s="292">
        <v>66</v>
      </c>
      <c r="Q21" s="291">
        <v>689</v>
      </c>
      <c r="R21" s="292">
        <v>255</v>
      </c>
      <c r="S21" s="291">
        <f>E21+G21+I21+K21+M21+O21+Q21</f>
        <v>4400</v>
      </c>
      <c r="T21" s="292">
        <f>F21+H21+J21+L21+N21+P21+R21</f>
        <v>2964</v>
      </c>
      <c r="U21" s="259"/>
    </row>
    <row r="22" spans="1:21" s="37" customFormat="1">
      <c r="E22" s="297">
        <f>E11+E12+E14+E19+E20+E21</f>
        <v>22743</v>
      </c>
      <c r="F22" s="297">
        <f>F11+F12+F14+F19+F20+F21</f>
        <v>23770</v>
      </c>
      <c r="G22" s="297">
        <f t="shared" ref="G22:T22" si="3">G11+G12+G14+G19+G20+G21</f>
        <v>56083</v>
      </c>
      <c r="H22" s="297">
        <f t="shared" si="3"/>
        <v>60067</v>
      </c>
      <c r="I22" s="297">
        <f t="shared" si="3"/>
        <v>75138</v>
      </c>
      <c r="J22" s="297">
        <f t="shared" si="3"/>
        <v>75564</v>
      </c>
      <c r="K22" s="297">
        <f t="shared" si="3"/>
        <v>34514</v>
      </c>
      <c r="L22" s="297">
        <f t="shared" si="3"/>
        <v>33896</v>
      </c>
      <c r="M22" s="297">
        <f t="shared" si="3"/>
        <v>9542</v>
      </c>
      <c r="N22" s="297">
        <f t="shared" si="3"/>
        <v>9487</v>
      </c>
      <c r="O22" s="297">
        <f t="shared" si="3"/>
        <v>3519</v>
      </c>
      <c r="P22" s="297">
        <f t="shared" si="3"/>
        <v>4225</v>
      </c>
      <c r="Q22" s="297">
        <f t="shared" si="3"/>
        <v>1625</v>
      </c>
      <c r="R22" s="297">
        <f t="shared" si="3"/>
        <v>856</v>
      </c>
      <c r="S22" s="298">
        <f t="shared" si="3"/>
        <v>203164</v>
      </c>
      <c r="T22" s="298">
        <f t="shared" si="3"/>
        <v>207865</v>
      </c>
      <c r="U22" s="293"/>
    </row>
    <row r="23" spans="1:21" s="5" customFormat="1">
      <c r="A23" s="299" t="s">
        <v>74</v>
      </c>
      <c r="B23" s="398" t="s">
        <v>75</v>
      </c>
      <c r="C23" s="398"/>
      <c r="D23" s="399"/>
      <c r="E23" s="291">
        <v>0</v>
      </c>
      <c r="F23" s="292">
        <v>0</v>
      </c>
      <c r="G23" s="291">
        <v>0</v>
      </c>
      <c r="H23" s="292">
        <v>0</v>
      </c>
      <c r="I23" s="291">
        <v>6188</v>
      </c>
      <c r="J23" s="292">
        <v>5957</v>
      </c>
      <c r="K23" s="291">
        <v>0</v>
      </c>
      <c r="L23" s="292">
        <v>0</v>
      </c>
      <c r="M23" s="291">
        <v>0</v>
      </c>
      <c r="N23" s="292">
        <v>0</v>
      </c>
      <c r="O23" s="291">
        <v>1</v>
      </c>
      <c r="P23" s="292">
        <v>1</v>
      </c>
      <c r="Q23" s="291">
        <v>0</v>
      </c>
      <c r="R23" s="292">
        <v>0</v>
      </c>
      <c r="S23" s="291">
        <f t="shared" ref="S23:T25" si="4">E23+G23+I23+K23+M23+O23+Q23</f>
        <v>6189</v>
      </c>
      <c r="T23" s="292">
        <f t="shared" si="4"/>
        <v>5958</v>
      </c>
      <c r="U23" s="259"/>
    </row>
    <row r="24" spans="1:21" s="5" customFormat="1">
      <c r="A24" s="299" t="s">
        <v>76</v>
      </c>
      <c r="B24" s="398" t="s">
        <v>77</v>
      </c>
      <c r="C24" s="398"/>
      <c r="D24" s="399"/>
      <c r="E24" s="300">
        <v>1007</v>
      </c>
      <c r="F24" s="301">
        <v>1140</v>
      </c>
      <c r="G24" s="300">
        <v>2194</v>
      </c>
      <c r="H24" s="301">
        <v>2186</v>
      </c>
      <c r="I24" s="300">
        <v>1859</v>
      </c>
      <c r="J24" s="301">
        <v>1862</v>
      </c>
      <c r="K24" s="300">
        <v>23</v>
      </c>
      <c r="L24" s="301">
        <v>22</v>
      </c>
      <c r="M24" s="300">
        <v>373</v>
      </c>
      <c r="N24" s="301">
        <v>340</v>
      </c>
      <c r="O24" s="300">
        <v>149</v>
      </c>
      <c r="P24" s="301">
        <v>180</v>
      </c>
      <c r="Q24" s="300">
        <v>0</v>
      </c>
      <c r="R24" s="301">
        <v>0</v>
      </c>
      <c r="S24" s="291">
        <f t="shared" si="4"/>
        <v>5605</v>
      </c>
      <c r="T24" s="292">
        <f t="shared" si="4"/>
        <v>5730</v>
      </c>
      <c r="U24" s="259"/>
    </row>
    <row r="25" spans="1:21" s="37" customFormat="1">
      <c r="A25" s="302" t="s">
        <v>78</v>
      </c>
      <c r="B25" s="303" t="s">
        <v>79</v>
      </c>
      <c r="C25" s="302"/>
      <c r="D25" s="304"/>
      <c r="E25" s="282">
        <v>6713</v>
      </c>
      <c r="F25" s="283">
        <v>6019</v>
      </c>
      <c r="G25" s="282">
        <v>10310</v>
      </c>
      <c r="H25" s="283">
        <v>9765</v>
      </c>
      <c r="I25" s="282">
        <v>7776</v>
      </c>
      <c r="J25" s="283">
        <v>7893</v>
      </c>
      <c r="K25" s="282">
        <v>3564</v>
      </c>
      <c r="L25" s="283">
        <v>3575</v>
      </c>
      <c r="M25" s="282">
        <v>4466</v>
      </c>
      <c r="N25" s="283">
        <v>4456</v>
      </c>
      <c r="O25" s="282">
        <v>2003</v>
      </c>
      <c r="P25" s="283">
        <v>2085</v>
      </c>
      <c r="Q25" s="282">
        <v>117</v>
      </c>
      <c r="R25" s="283">
        <v>120</v>
      </c>
      <c r="S25" s="291">
        <f t="shared" si="4"/>
        <v>34949</v>
      </c>
      <c r="T25" s="292">
        <f t="shared" si="4"/>
        <v>33913</v>
      </c>
      <c r="U25" s="259"/>
    </row>
    <row r="26" spans="1:21" s="37" customFormat="1" ht="15.75" thickBot="1">
      <c r="A26" s="400" t="s">
        <v>80</v>
      </c>
      <c r="B26" s="400"/>
      <c r="C26" s="400"/>
      <c r="D26" s="401"/>
      <c r="E26" s="305">
        <f>E8+E22+E23+E24+E25</f>
        <v>30631</v>
      </c>
      <c r="F26" s="305">
        <f>F8+F22+F23+F24+F25</f>
        <v>31099</v>
      </c>
      <c r="G26" s="305">
        <f t="shared" ref="G26:T26" si="5">G8+G22+G23+G24+G25</f>
        <v>70618</v>
      </c>
      <c r="H26" s="305">
        <f t="shared" si="5"/>
        <v>74068</v>
      </c>
      <c r="I26" s="305">
        <f t="shared" si="5"/>
        <v>91944</v>
      </c>
      <c r="J26" s="305">
        <f t="shared" si="5"/>
        <v>92307</v>
      </c>
      <c r="K26" s="305">
        <f t="shared" si="5"/>
        <v>38775</v>
      </c>
      <c r="L26" s="305">
        <f t="shared" si="5"/>
        <v>38170</v>
      </c>
      <c r="M26" s="305">
        <f t="shared" si="5"/>
        <v>15312</v>
      </c>
      <c r="N26" s="305">
        <f t="shared" si="5"/>
        <v>15215</v>
      </c>
      <c r="O26" s="305">
        <f t="shared" si="5"/>
        <v>5687</v>
      </c>
      <c r="P26" s="305">
        <f t="shared" si="5"/>
        <v>6514</v>
      </c>
      <c r="Q26" s="305">
        <f t="shared" si="5"/>
        <v>1753</v>
      </c>
      <c r="R26" s="305">
        <f t="shared" si="5"/>
        <v>987</v>
      </c>
      <c r="S26" s="305">
        <f t="shared" si="5"/>
        <v>254720</v>
      </c>
      <c r="T26" s="305">
        <f t="shared" si="5"/>
        <v>258360</v>
      </c>
      <c r="U26" s="293"/>
    </row>
    <row r="27" spans="1:21" s="37" customFormat="1" ht="15.75" thickTop="1">
      <c r="A27" s="39"/>
      <c r="B27" s="40"/>
      <c r="C27" s="41"/>
      <c r="D27" s="41"/>
      <c r="E27" s="42"/>
      <c r="F27" s="43"/>
      <c r="G27" s="42"/>
      <c r="H27" s="43"/>
      <c r="I27" s="42"/>
      <c r="J27" s="43"/>
      <c r="K27" s="43"/>
      <c r="L27" s="43"/>
      <c r="M27" s="42"/>
      <c r="N27" s="43"/>
      <c r="O27" s="43"/>
      <c r="P27" s="43"/>
      <c r="Q27" s="42"/>
      <c r="R27" s="43"/>
      <c r="S27" s="42"/>
      <c r="T27" s="43"/>
      <c r="U27" s="43"/>
    </row>
    <row r="28" spans="1:21" s="37" customFormat="1">
      <c r="B28" s="38"/>
      <c r="C28" s="44"/>
      <c r="D28" s="38"/>
      <c r="E28" s="42"/>
      <c r="F28" s="43"/>
      <c r="G28" s="42"/>
      <c r="H28" s="43"/>
      <c r="I28" s="42"/>
      <c r="J28" s="43"/>
      <c r="K28" s="43"/>
      <c r="L28" s="43"/>
      <c r="M28" s="42"/>
      <c r="N28" s="43"/>
      <c r="O28" s="43"/>
      <c r="P28" s="43"/>
      <c r="Q28" s="42"/>
      <c r="R28" s="43"/>
      <c r="S28" s="42"/>
      <c r="T28" s="43"/>
      <c r="U28" s="43"/>
    </row>
    <row r="29" spans="1:21" s="37" customFormat="1">
      <c r="A29" s="45"/>
      <c r="B29" s="38"/>
      <c r="C29" s="44"/>
      <c r="D29" s="38"/>
      <c r="E29" s="42"/>
      <c r="F29" s="43"/>
      <c r="G29" s="42"/>
      <c r="H29" s="43"/>
      <c r="I29" s="42"/>
      <c r="J29" s="43"/>
      <c r="K29" s="43"/>
      <c r="L29" s="43"/>
      <c r="M29" s="42"/>
      <c r="N29" s="43" t="s">
        <v>81</v>
      </c>
      <c r="O29" s="43"/>
      <c r="P29" s="43"/>
      <c r="Q29" s="42"/>
      <c r="R29" s="43"/>
      <c r="S29" s="42"/>
      <c r="T29" s="43"/>
      <c r="U29" s="43"/>
    </row>
    <row r="30" spans="1:21" s="37" customFormat="1">
      <c r="A30" s="45"/>
      <c r="B30" s="38"/>
      <c r="C30" s="44"/>
      <c r="D30" s="38"/>
      <c r="E30" s="42"/>
      <c r="F30" s="43"/>
      <c r="G30" s="42"/>
      <c r="H30" s="43"/>
      <c r="I30" s="42"/>
      <c r="J30" s="43"/>
      <c r="K30" s="43"/>
      <c r="L30" s="43"/>
      <c r="M30" s="42"/>
      <c r="N30" s="43"/>
      <c r="O30" s="43"/>
      <c r="P30" s="43"/>
      <c r="Q30" s="42"/>
      <c r="R30" s="43"/>
      <c r="S30" s="42"/>
      <c r="T30" s="43"/>
      <c r="U30" s="43"/>
    </row>
    <row r="31" spans="1:21" s="37" customFormat="1">
      <c r="A31" s="45"/>
      <c r="B31" s="38"/>
      <c r="C31" s="44"/>
      <c r="D31" s="38"/>
      <c r="E31" s="42"/>
      <c r="F31" s="43"/>
      <c r="G31" s="42"/>
      <c r="H31" s="43"/>
      <c r="I31" s="42"/>
      <c r="J31" s="43"/>
      <c r="K31" s="43"/>
      <c r="L31" s="43"/>
      <c r="M31" s="42"/>
      <c r="N31" s="43"/>
      <c r="O31" s="43"/>
      <c r="P31" s="43"/>
      <c r="Q31" s="42"/>
      <c r="R31" s="43"/>
      <c r="S31" s="42"/>
      <c r="T31" s="46"/>
      <c r="U31" s="46"/>
    </row>
    <row r="32" spans="1:21" s="207" customFormat="1" ht="20.25">
      <c r="A32" s="341" t="s">
        <v>97</v>
      </c>
      <c r="B32" s="337"/>
      <c r="C32" s="338"/>
      <c r="D32" s="338"/>
      <c r="E32" s="338"/>
      <c r="F32" s="338"/>
      <c r="G32" s="338"/>
      <c r="H32" s="338"/>
      <c r="I32" s="338"/>
      <c r="J32" s="54"/>
      <c r="K32" s="54"/>
      <c r="L32" s="54"/>
      <c r="M32" s="339"/>
      <c r="N32" s="339"/>
      <c r="O32" s="339"/>
      <c r="P32" s="339"/>
      <c r="T32" s="340"/>
      <c r="U32" s="340"/>
    </row>
    <row r="33" spans="1:21" ht="15.75">
      <c r="A33" s="34"/>
      <c r="B33" s="34"/>
      <c r="C33" s="34"/>
      <c r="D33" s="34"/>
      <c r="E33" s="5"/>
      <c r="F33" s="5"/>
      <c r="G33" s="5"/>
      <c r="H33" s="5"/>
      <c r="I33" s="35"/>
      <c r="J33" s="35"/>
      <c r="K33" s="35"/>
      <c r="L33" s="35"/>
      <c r="M33" s="36"/>
      <c r="N33" s="36"/>
      <c r="O33" s="36"/>
      <c r="P33" s="36"/>
      <c r="Q33" s="5"/>
      <c r="R33" s="5"/>
      <c r="S33" s="36"/>
      <c r="T33" s="36"/>
      <c r="U33" s="36"/>
    </row>
    <row r="34" spans="1:21" s="5" customFormat="1">
      <c r="A34" s="257" t="s">
        <v>82</v>
      </c>
      <c r="B34" s="257"/>
      <c r="C34" s="257"/>
      <c r="D34" s="258"/>
      <c r="E34" s="390" t="s">
        <v>0</v>
      </c>
      <c r="F34" s="391"/>
      <c r="G34" s="391"/>
      <c r="H34" s="392"/>
      <c r="I34" s="390" t="s">
        <v>1</v>
      </c>
      <c r="J34" s="391"/>
      <c r="K34" s="391"/>
      <c r="L34" s="391"/>
      <c r="M34" s="391"/>
      <c r="N34" s="392"/>
      <c r="O34" s="393" t="s">
        <v>50</v>
      </c>
      <c r="P34" s="394"/>
      <c r="Q34" s="393" t="s">
        <v>51</v>
      </c>
      <c r="R34" s="394"/>
      <c r="S34" s="393" t="s">
        <v>4</v>
      </c>
      <c r="T34" s="395"/>
      <c r="U34" s="43"/>
    </row>
    <row r="35" spans="1:21" s="5" customFormat="1">
      <c r="A35" s="260"/>
      <c r="B35" s="260"/>
      <c r="C35" s="261"/>
      <c r="D35" s="262"/>
      <c r="E35" s="384" t="s">
        <v>5</v>
      </c>
      <c r="F35" s="385"/>
      <c r="G35" s="384" t="s">
        <v>52</v>
      </c>
      <c r="H35" s="385"/>
      <c r="I35" s="384" t="s">
        <v>53</v>
      </c>
      <c r="J35" s="385"/>
      <c r="K35" s="384" t="s">
        <v>7</v>
      </c>
      <c r="L35" s="385"/>
      <c r="M35" s="384" t="s">
        <v>52</v>
      </c>
      <c r="N35" s="385"/>
      <c r="O35" s="263"/>
      <c r="P35" s="306"/>
      <c r="Q35" s="263"/>
      <c r="R35" s="306"/>
      <c r="S35" s="263"/>
      <c r="T35" s="264"/>
      <c r="U35" s="43"/>
    </row>
    <row r="36" spans="1:21" s="5" customFormat="1" ht="30">
      <c r="A36" s="267"/>
      <c r="B36" s="267"/>
      <c r="C36" s="267"/>
      <c r="D36" s="10"/>
      <c r="E36" s="212" t="str">
        <f>E6</f>
        <v>30.06.2013
€m</v>
      </c>
      <c r="F36" s="307" t="str">
        <f t="shared" ref="F36:T36" si="6">F6</f>
        <v>31.12.2012
€m</v>
      </c>
      <c r="G36" s="212" t="str">
        <f t="shared" si="6"/>
        <v>30.06.2013
€m</v>
      </c>
      <c r="H36" s="307" t="str">
        <f t="shared" si="6"/>
        <v>31.12.2012
€m</v>
      </c>
      <c r="I36" s="212" t="str">
        <f t="shared" si="6"/>
        <v>30.06.2013
€m</v>
      </c>
      <c r="J36" s="307" t="str">
        <f t="shared" si="6"/>
        <v>31.12.2012
€m</v>
      </c>
      <c r="K36" s="212" t="str">
        <f t="shared" si="6"/>
        <v>30.06.2013
€m</v>
      </c>
      <c r="L36" s="307" t="str">
        <f t="shared" si="6"/>
        <v>31.12.2012
€m</v>
      </c>
      <c r="M36" s="212" t="str">
        <f t="shared" si="6"/>
        <v>30.06.2013
€m</v>
      </c>
      <c r="N36" s="307" t="str">
        <f t="shared" si="6"/>
        <v>31.12.2012
€m</v>
      </c>
      <c r="O36" s="212" t="str">
        <f t="shared" si="6"/>
        <v>30.06.2013
€m</v>
      </c>
      <c r="P36" s="307" t="str">
        <f t="shared" si="6"/>
        <v>31.12.2012
€m</v>
      </c>
      <c r="Q36" s="212" t="str">
        <f t="shared" si="6"/>
        <v>30.06.2013
€m</v>
      </c>
      <c r="R36" s="307" t="str">
        <f t="shared" si="6"/>
        <v>31.12.2012
€m</v>
      </c>
      <c r="S36" s="212" t="str">
        <f t="shared" si="6"/>
        <v>30.06.2013
€m</v>
      </c>
      <c r="T36" s="307" t="str">
        <f t="shared" si="6"/>
        <v>31.12.2012
€m</v>
      </c>
      <c r="U36" s="43"/>
    </row>
    <row r="37" spans="1:21" s="36" customFormat="1">
      <c r="D37" s="271"/>
      <c r="E37" s="272"/>
      <c r="F37" s="273"/>
      <c r="G37" s="274"/>
      <c r="H37" s="275"/>
      <c r="I37" s="274"/>
      <c r="J37" s="275"/>
      <c r="K37" s="275"/>
      <c r="L37" s="275"/>
      <c r="M37" s="274"/>
      <c r="N37" s="275"/>
      <c r="O37" s="274"/>
      <c r="P37" s="275"/>
      <c r="Q37" s="274"/>
      <c r="R37" s="275"/>
      <c r="S37" s="274"/>
      <c r="T37" s="275"/>
      <c r="U37" s="252"/>
    </row>
    <row r="38" spans="1:21" s="37" customFormat="1">
      <c r="A38" s="276" t="s">
        <v>54</v>
      </c>
      <c r="B38" s="277" t="s">
        <v>83</v>
      </c>
      <c r="C38" s="276"/>
      <c r="D38" s="276"/>
      <c r="E38" s="297">
        <v>1136</v>
      </c>
      <c r="F38" s="308">
        <v>1343</v>
      </c>
      <c r="G38" s="297">
        <v>3171</v>
      </c>
      <c r="H38" s="308">
        <v>3838</v>
      </c>
      <c r="I38" s="297">
        <v>75</v>
      </c>
      <c r="J38" s="308">
        <v>75</v>
      </c>
      <c r="K38" s="298">
        <v>0</v>
      </c>
      <c r="L38" s="309">
        <v>0</v>
      </c>
      <c r="M38" s="297">
        <v>0</v>
      </c>
      <c r="N38" s="308">
        <v>0</v>
      </c>
      <c r="O38" s="297">
        <v>34</v>
      </c>
      <c r="P38" s="308">
        <v>248</v>
      </c>
      <c r="Q38" s="297">
        <v>0</v>
      </c>
      <c r="R38" s="309">
        <v>0</v>
      </c>
      <c r="S38" s="298">
        <f>E38+G38+I38+K38+M38+O38+Q38</f>
        <v>4416</v>
      </c>
      <c r="T38" s="309">
        <f>F38+H38+J38+L38+N38+P38+R38</f>
        <v>5504</v>
      </c>
      <c r="U38" s="281"/>
    </row>
    <row r="39" spans="1:21" s="5" customFormat="1">
      <c r="A39" s="310" t="s">
        <v>56</v>
      </c>
      <c r="B39" s="386" t="s">
        <v>84</v>
      </c>
      <c r="C39" s="386"/>
      <c r="D39" s="386"/>
      <c r="E39" s="311"/>
      <c r="F39" s="312"/>
      <c r="G39" s="311"/>
      <c r="H39" s="312"/>
      <c r="I39" s="311"/>
      <c r="J39" s="312"/>
      <c r="K39" s="285"/>
      <c r="L39" s="286"/>
      <c r="M39" s="313"/>
      <c r="N39" s="313"/>
      <c r="O39" s="311"/>
      <c r="P39" s="312"/>
      <c r="Q39" s="311"/>
      <c r="R39" s="286"/>
      <c r="S39" s="311"/>
      <c r="T39" s="286"/>
      <c r="U39" s="259"/>
    </row>
    <row r="40" spans="1:21" s="5" customFormat="1">
      <c r="A40" s="310"/>
      <c r="B40" s="287"/>
      <c r="C40" s="287"/>
      <c r="D40" s="287"/>
      <c r="E40" s="285"/>
      <c r="F40" s="286"/>
      <c r="G40" s="285"/>
      <c r="H40" s="286"/>
      <c r="I40" s="285"/>
      <c r="J40" s="286"/>
      <c r="K40" s="285"/>
      <c r="L40" s="286"/>
      <c r="M40" s="314"/>
      <c r="N40" s="314"/>
      <c r="O40" s="285"/>
      <c r="P40" s="286"/>
      <c r="Q40" s="285"/>
      <c r="R40" s="286"/>
      <c r="S40" s="285"/>
      <c r="T40" s="286"/>
      <c r="U40" s="259"/>
    </row>
    <row r="41" spans="1:21" s="5" customFormat="1">
      <c r="A41" s="36"/>
      <c r="B41" s="5" t="s">
        <v>58</v>
      </c>
      <c r="C41" s="288" t="s">
        <v>85</v>
      </c>
      <c r="E41" s="285">
        <v>39</v>
      </c>
      <c r="F41" s="286">
        <v>37</v>
      </c>
      <c r="G41" s="285">
        <v>5827</v>
      </c>
      <c r="H41" s="286">
        <v>5776</v>
      </c>
      <c r="I41" s="285">
        <v>18</v>
      </c>
      <c r="J41" s="286">
        <v>15</v>
      </c>
      <c r="K41" s="285">
        <v>112</v>
      </c>
      <c r="L41" s="286">
        <v>99</v>
      </c>
      <c r="M41" s="311">
        <v>2107</v>
      </c>
      <c r="N41" s="312">
        <v>1755</v>
      </c>
      <c r="O41" s="285">
        <v>432</v>
      </c>
      <c r="P41" s="286">
        <v>452</v>
      </c>
      <c r="Q41" s="285">
        <v>0</v>
      </c>
      <c r="R41" s="286">
        <v>0</v>
      </c>
      <c r="S41" s="279">
        <f t="shared" ref="S41:T44" si="7">E41+G41+I41+K41+M41+O41+Q41</f>
        <v>8535</v>
      </c>
      <c r="T41" s="286">
        <f t="shared" si="7"/>
        <v>8134</v>
      </c>
      <c r="U41" s="259"/>
    </row>
    <row r="42" spans="1:21" s="5" customFormat="1">
      <c r="A42" s="315"/>
      <c r="B42" s="284" t="s">
        <v>60</v>
      </c>
      <c r="C42" s="386" t="s">
        <v>86</v>
      </c>
      <c r="D42" s="387"/>
      <c r="E42" s="285">
        <v>12926</v>
      </c>
      <c r="F42" s="286">
        <v>13352</v>
      </c>
      <c r="G42" s="285">
        <v>30</v>
      </c>
      <c r="H42" s="286">
        <v>32</v>
      </c>
      <c r="I42" s="285">
        <v>69606</v>
      </c>
      <c r="J42" s="286">
        <v>69508</v>
      </c>
      <c r="K42" s="285">
        <v>26718</v>
      </c>
      <c r="L42" s="286">
        <v>25544</v>
      </c>
      <c r="M42" s="285">
        <v>433</v>
      </c>
      <c r="N42" s="286">
        <v>425</v>
      </c>
      <c r="O42" s="285">
        <v>945</v>
      </c>
      <c r="P42" s="286">
        <v>908</v>
      </c>
      <c r="Q42" s="285">
        <v>0</v>
      </c>
      <c r="R42" s="286">
        <v>0</v>
      </c>
      <c r="S42" s="279">
        <f t="shared" si="7"/>
        <v>110658</v>
      </c>
      <c r="T42" s="286">
        <f t="shared" si="7"/>
        <v>109769</v>
      </c>
      <c r="U42" s="259"/>
    </row>
    <row r="43" spans="1:21" s="5" customFormat="1">
      <c r="A43" s="315"/>
      <c r="B43" s="284" t="s">
        <v>63</v>
      </c>
      <c r="C43" s="386" t="s">
        <v>87</v>
      </c>
      <c r="D43" s="387"/>
      <c r="E43" s="311">
        <v>5689</v>
      </c>
      <c r="F43" s="312">
        <v>5652</v>
      </c>
      <c r="G43" s="311">
        <v>38826</v>
      </c>
      <c r="H43" s="312">
        <v>39097</v>
      </c>
      <c r="I43" s="311">
        <v>1663</v>
      </c>
      <c r="J43" s="312">
        <v>1648</v>
      </c>
      <c r="K43" s="285">
        <v>872</v>
      </c>
      <c r="L43" s="286">
        <v>917</v>
      </c>
      <c r="M43" s="311">
        <v>5548</v>
      </c>
      <c r="N43" s="312">
        <v>5483</v>
      </c>
      <c r="O43" s="311">
        <v>877</v>
      </c>
      <c r="P43" s="312">
        <v>954</v>
      </c>
      <c r="Q43" s="311">
        <v>0</v>
      </c>
      <c r="R43" s="286">
        <v>0</v>
      </c>
      <c r="S43" s="279">
        <f t="shared" si="7"/>
        <v>53475</v>
      </c>
      <c r="T43" s="286">
        <f t="shared" si="7"/>
        <v>53751</v>
      </c>
      <c r="U43" s="259"/>
    </row>
    <row r="44" spans="1:21" s="5" customFormat="1">
      <c r="A44" s="315"/>
      <c r="B44" s="316" t="s">
        <v>65</v>
      </c>
      <c r="C44" s="388" t="s">
        <v>88</v>
      </c>
      <c r="D44" s="389"/>
      <c r="E44" s="291">
        <v>427</v>
      </c>
      <c r="F44" s="292">
        <v>432</v>
      </c>
      <c r="G44" s="291">
        <v>59</v>
      </c>
      <c r="H44" s="292">
        <v>81</v>
      </c>
      <c r="I44" s="291">
        <v>4192</v>
      </c>
      <c r="J44" s="292">
        <v>4688</v>
      </c>
      <c r="K44" s="291">
        <v>7984</v>
      </c>
      <c r="L44" s="292">
        <v>8475</v>
      </c>
      <c r="M44" s="291">
        <v>145</v>
      </c>
      <c r="N44" s="292">
        <v>149</v>
      </c>
      <c r="O44" s="291">
        <v>88</v>
      </c>
      <c r="P44" s="292">
        <v>110</v>
      </c>
      <c r="Q44" s="291">
        <v>0</v>
      </c>
      <c r="R44" s="292">
        <v>0</v>
      </c>
      <c r="S44" s="291">
        <f t="shared" si="7"/>
        <v>12895</v>
      </c>
      <c r="T44" s="292">
        <f t="shared" si="7"/>
        <v>13935</v>
      </c>
      <c r="U44" s="259"/>
    </row>
    <row r="45" spans="1:21" s="37" customFormat="1">
      <c r="A45" s="276"/>
      <c r="E45" s="298">
        <f>E41+E42+E43+E44</f>
        <v>19081</v>
      </c>
      <c r="F45" s="298">
        <f t="shared" ref="F45:T45" si="8">F41+F42+F43+F44</f>
        <v>19473</v>
      </c>
      <c r="G45" s="298">
        <f t="shared" si="8"/>
        <v>44742</v>
      </c>
      <c r="H45" s="298">
        <f t="shared" si="8"/>
        <v>44986</v>
      </c>
      <c r="I45" s="298">
        <f t="shared" si="8"/>
        <v>75479</v>
      </c>
      <c r="J45" s="298">
        <f t="shared" si="8"/>
        <v>75859</v>
      </c>
      <c r="K45" s="298">
        <f t="shared" si="8"/>
        <v>35686</v>
      </c>
      <c r="L45" s="298">
        <f t="shared" si="8"/>
        <v>35035</v>
      </c>
      <c r="M45" s="298">
        <f t="shared" si="8"/>
        <v>8233</v>
      </c>
      <c r="N45" s="298">
        <f t="shared" si="8"/>
        <v>7812</v>
      </c>
      <c r="O45" s="298">
        <f t="shared" si="8"/>
        <v>2342</v>
      </c>
      <c r="P45" s="309">
        <f t="shared" si="8"/>
        <v>2424</v>
      </c>
      <c r="Q45" s="298">
        <f t="shared" si="8"/>
        <v>0</v>
      </c>
      <c r="R45" s="298">
        <f t="shared" si="8"/>
        <v>0</v>
      </c>
      <c r="S45" s="298">
        <f t="shared" si="8"/>
        <v>185563</v>
      </c>
      <c r="T45" s="298">
        <f t="shared" si="8"/>
        <v>185589</v>
      </c>
      <c r="U45" s="293"/>
    </row>
    <row r="46" spans="1:21" s="5" customFormat="1">
      <c r="A46" s="299" t="s">
        <v>74</v>
      </c>
      <c r="B46" s="381" t="s">
        <v>89</v>
      </c>
      <c r="C46" s="382"/>
      <c r="D46" s="383"/>
      <c r="E46" s="317">
        <v>0</v>
      </c>
      <c r="F46" s="318">
        <v>0</v>
      </c>
      <c r="G46" s="317">
        <v>0</v>
      </c>
      <c r="H46" s="318">
        <v>0</v>
      </c>
      <c r="I46" s="317">
        <v>6502</v>
      </c>
      <c r="J46" s="318">
        <v>6257</v>
      </c>
      <c r="K46" s="317">
        <v>0</v>
      </c>
      <c r="L46" s="318">
        <v>0</v>
      </c>
      <c r="M46" s="317">
        <v>0</v>
      </c>
      <c r="N46" s="318">
        <v>0</v>
      </c>
      <c r="O46" s="317">
        <v>1</v>
      </c>
      <c r="P46" s="318">
        <v>1</v>
      </c>
      <c r="Q46" s="317">
        <v>0</v>
      </c>
      <c r="R46" s="318">
        <v>0</v>
      </c>
      <c r="S46" s="317">
        <f t="shared" ref="S46:T48" si="9">E46+G46+I46+K46+M46+O46+Q46</f>
        <v>6503</v>
      </c>
      <c r="T46" s="318">
        <f t="shared" si="9"/>
        <v>6258</v>
      </c>
      <c r="U46" s="259"/>
    </row>
    <row r="47" spans="1:21" s="37" customFormat="1">
      <c r="A47" s="302" t="s">
        <v>76</v>
      </c>
      <c r="B47" s="303" t="s">
        <v>90</v>
      </c>
      <c r="C47" s="302"/>
      <c r="D47" s="302"/>
      <c r="E47" s="319">
        <v>184</v>
      </c>
      <c r="F47" s="320">
        <v>198</v>
      </c>
      <c r="G47" s="319">
        <v>623</v>
      </c>
      <c r="H47" s="320">
        <v>721</v>
      </c>
      <c r="I47" s="319">
        <v>532</v>
      </c>
      <c r="J47" s="320">
        <v>590</v>
      </c>
      <c r="K47" s="321">
        <v>262</v>
      </c>
      <c r="L47" s="322">
        <v>293</v>
      </c>
      <c r="M47" s="319">
        <v>2332</v>
      </c>
      <c r="N47" s="320">
        <v>2396</v>
      </c>
      <c r="O47" s="319">
        <v>156</v>
      </c>
      <c r="P47" s="320">
        <v>178</v>
      </c>
      <c r="Q47" s="319">
        <v>42</v>
      </c>
      <c r="R47" s="320">
        <v>49</v>
      </c>
      <c r="S47" s="317">
        <f t="shared" si="9"/>
        <v>4131</v>
      </c>
      <c r="T47" s="318">
        <f t="shared" si="9"/>
        <v>4425</v>
      </c>
      <c r="U47" s="259"/>
    </row>
    <row r="48" spans="1:21" s="37" customFormat="1">
      <c r="A48" s="323" t="s">
        <v>78</v>
      </c>
      <c r="B48" s="277" t="s">
        <v>91</v>
      </c>
      <c r="C48" s="323"/>
      <c r="D48" s="323"/>
      <c r="E48" s="297">
        <v>5927</v>
      </c>
      <c r="F48" s="308">
        <v>6600</v>
      </c>
      <c r="G48" s="297">
        <v>10464</v>
      </c>
      <c r="H48" s="308">
        <v>10406</v>
      </c>
      <c r="I48" s="297">
        <v>7273</v>
      </c>
      <c r="J48" s="308">
        <v>6973</v>
      </c>
      <c r="K48" s="279">
        <v>1298</v>
      </c>
      <c r="L48" s="280">
        <v>1108</v>
      </c>
      <c r="M48" s="297">
        <v>2038</v>
      </c>
      <c r="N48" s="308">
        <v>2233</v>
      </c>
      <c r="O48" s="297">
        <v>1350</v>
      </c>
      <c r="P48" s="308">
        <v>1682</v>
      </c>
      <c r="Q48" s="297">
        <v>107</v>
      </c>
      <c r="R48" s="308">
        <v>159</v>
      </c>
      <c r="S48" s="279">
        <f t="shared" si="9"/>
        <v>28457</v>
      </c>
      <c r="T48" s="318">
        <f t="shared" si="9"/>
        <v>29161</v>
      </c>
      <c r="U48" s="259"/>
    </row>
    <row r="49" spans="1:21" s="327" customFormat="1" ht="16.5" thickBot="1">
      <c r="A49" s="324" t="s">
        <v>92</v>
      </c>
      <c r="B49" s="325"/>
      <c r="C49" s="325"/>
      <c r="D49" s="326"/>
      <c r="E49" s="305">
        <f>E38+E45+E46+E47+E48</f>
        <v>26328</v>
      </c>
      <c r="F49" s="305">
        <f t="shared" ref="F49:T49" si="10">F38+F45+F46+F47+F48</f>
        <v>27614</v>
      </c>
      <c r="G49" s="305">
        <f t="shared" si="10"/>
        <v>59000</v>
      </c>
      <c r="H49" s="305">
        <f t="shared" si="10"/>
        <v>59951</v>
      </c>
      <c r="I49" s="305">
        <f t="shared" si="10"/>
        <v>89861</v>
      </c>
      <c r="J49" s="305">
        <f t="shared" si="10"/>
        <v>89754</v>
      </c>
      <c r="K49" s="305">
        <f t="shared" si="10"/>
        <v>37246</v>
      </c>
      <c r="L49" s="305">
        <f t="shared" si="10"/>
        <v>36436</v>
      </c>
      <c r="M49" s="305">
        <f t="shared" si="10"/>
        <v>12603</v>
      </c>
      <c r="N49" s="305">
        <f t="shared" si="10"/>
        <v>12441</v>
      </c>
      <c r="O49" s="305">
        <f t="shared" si="10"/>
        <v>3883</v>
      </c>
      <c r="P49" s="305">
        <f t="shared" si="10"/>
        <v>4533</v>
      </c>
      <c r="Q49" s="305">
        <f t="shared" si="10"/>
        <v>149</v>
      </c>
      <c r="R49" s="305">
        <f t="shared" si="10"/>
        <v>208</v>
      </c>
      <c r="S49" s="305">
        <f t="shared" si="10"/>
        <v>229070</v>
      </c>
      <c r="T49" s="305">
        <f t="shared" si="10"/>
        <v>230937</v>
      </c>
      <c r="U49" s="293"/>
    </row>
    <row r="50" spans="1:21" s="45" customFormat="1" ht="15.75" thickTop="1">
      <c r="A50" s="39"/>
      <c r="B50" s="40"/>
      <c r="C50" s="41"/>
      <c r="D50" s="41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11" t="s">
        <v>93</v>
      </c>
      <c r="S50" s="279">
        <v>25650</v>
      </c>
      <c r="T50" s="238">
        <v>27423</v>
      </c>
      <c r="U50" s="43"/>
    </row>
    <row r="51" spans="1:21" s="45" customFormat="1" ht="15.75" thickBot="1">
      <c r="A51" s="39"/>
      <c r="B51" s="40"/>
      <c r="C51" s="41"/>
      <c r="D51" s="41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9"/>
      <c r="R51" s="329" t="s">
        <v>94</v>
      </c>
      <c r="S51" s="330">
        <f>S49+S50</f>
        <v>254720</v>
      </c>
      <c r="T51" s="331">
        <f>T49+T50</f>
        <v>258360</v>
      </c>
      <c r="U51" s="43"/>
    </row>
    <row r="52" spans="1:21" ht="15.75" thickTop="1"/>
    <row r="53" spans="1:21">
      <c r="M53" s="1" t="s">
        <v>81</v>
      </c>
      <c r="S53" s="332"/>
    </row>
    <row r="54" spans="1:21">
      <c r="S54" s="333"/>
      <c r="T54" s="334"/>
      <c r="U54" s="334"/>
    </row>
    <row r="55" spans="1:21">
      <c r="S55" s="332"/>
    </row>
    <row r="56" spans="1:21">
      <c r="S56" s="332"/>
    </row>
    <row r="57" spans="1:21">
      <c r="S57" s="332"/>
    </row>
    <row r="58" spans="1:21">
      <c r="S58" s="332"/>
    </row>
    <row r="59" spans="1:21">
      <c r="S59" s="332"/>
    </row>
    <row r="60" spans="1:21">
      <c r="S60" s="332"/>
    </row>
    <row r="61" spans="1:21">
      <c r="S61" s="332"/>
    </row>
    <row r="62" spans="1:21">
      <c r="S62" s="332"/>
    </row>
    <row r="63" spans="1:21">
      <c r="S63" s="332"/>
    </row>
    <row r="66" spans="20:21">
      <c r="T66" s="46"/>
      <c r="U66" s="46"/>
    </row>
    <row r="108" spans="5:21"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6"/>
      <c r="U108" s="336"/>
    </row>
    <row r="109" spans="5:21"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6"/>
      <c r="U109" s="336"/>
    </row>
    <row r="110" spans="5:21"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6"/>
      <c r="U110" s="336"/>
    </row>
    <row r="111" spans="5:21"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6"/>
      <c r="U111" s="336"/>
    </row>
    <row r="112" spans="5:21"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6"/>
      <c r="U112" s="336"/>
    </row>
    <row r="113" spans="5:21"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6"/>
      <c r="U113" s="336"/>
    </row>
    <row r="114" spans="5:21"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6"/>
      <c r="U114" s="336"/>
    </row>
    <row r="115" spans="5:21"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6"/>
      <c r="U115" s="336"/>
    </row>
    <row r="116" spans="5:21"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6"/>
      <c r="U116" s="336"/>
    </row>
    <row r="117" spans="5:21"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6"/>
      <c r="U117" s="336"/>
    </row>
    <row r="118" spans="5:21"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6"/>
      <c r="U118" s="336"/>
    </row>
    <row r="119" spans="5:21"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6"/>
      <c r="U119" s="336"/>
    </row>
    <row r="120" spans="5:21"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6"/>
      <c r="U120" s="336"/>
    </row>
    <row r="121" spans="5:21"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6"/>
      <c r="U121" s="336"/>
    </row>
    <row r="122" spans="5:21"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6"/>
      <c r="U122" s="336"/>
    </row>
    <row r="123" spans="5:21"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6"/>
      <c r="U123" s="336"/>
    </row>
    <row r="124" spans="5:21"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6"/>
      <c r="U124" s="336"/>
    </row>
    <row r="125" spans="5:21">
      <c r="E125" s="335"/>
    </row>
    <row r="126" spans="5:21">
      <c r="E126" s="335"/>
    </row>
    <row r="127" spans="5:21">
      <c r="E127" s="335"/>
    </row>
    <row r="128" spans="5:21">
      <c r="E128" s="335"/>
    </row>
    <row r="129" spans="5:21"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6"/>
      <c r="U129" s="336"/>
    </row>
    <row r="130" spans="5:21"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6"/>
      <c r="U130" s="336"/>
    </row>
    <row r="131" spans="5:21"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6"/>
      <c r="U131" s="336"/>
    </row>
    <row r="132" spans="5:21"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6"/>
      <c r="U132" s="336"/>
    </row>
    <row r="133" spans="5:21"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6"/>
      <c r="U133" s="336"/>
    </row>
    <row r="134" spans="5:21"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6"/>
      <c r="U134" s="336"/>
    </row>
    <row r="135" spans="5:21"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6"/>
      <c r="U135" s="336"/>
    </row>
    <row r="136" spans="5:21"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6"/>
      <c r="U136" s="336"/>
    </row>
    <row r="137" spans="5:21"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6"/>
      <c r="U137" s="336"/>
    </row>
    <row r="138" spans="5:21"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6"/>
      <c r="U138" s="336"/>
    </row>
    <row r="139" spans="5:21"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6"/>
      <c r="U139" s="336"/>
    </row>
    <row r="140" spans="5:21"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6"/>
      <c r="U140" s="336"/>
    </row>
    <row r="141" spans="5:21"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6"/>
      <c r="U141" s="336"/>
    </row>
  </sheetData>
  <mergeCells count="31">
    <mergeCell ref="S4:T4"/>
    <mergeCell ref="M5:N5"/>
    <mergeCell ref="E4:H4"/>
    <mergeCell ref="I4:N4"/>
    <mergeCell ref="O4:P4"/>
    <mergeCell ref="Q4:R4"/>
    <mergeCell ref="A26:D26"/>
    <mergeCell ref="E5:F5"/>
    <mergeCell ref="G5:H5"/>
    <mergeCell ref="I5:J5"/>
    <mergeCell ref="K5:L5"/>
    <mergeCell ref="C11:D11"/>
    <mergeCell ref="C12:D12"/>
    <mergeCell ref="C20:D20"/>
    <mergeCell ref="B23:D23"/>
    <mergeCell ref="B24:D24"/>
    <mergeCell ref="E34:H34"/>
    <mergeCell ref="I34:N34"/>
    <mergeCell ref="O34:P34"/>
    <mergeCell ref="Q34:R34"/>
    <mergeCell ref="S34:T34"/>
    <mergeCell ref="B46:D46"/>
    <mergeCell ref="M35:N35"/>
    <mergeCell ref="B39:D39"/>
    <mergeCell ref="C42:D42"/>
    <mergeCell ref="C43:D43"/>
    <mergeCell ref="C44:D44"/>
    <mergeCell ref="E35:F35"/>
    <mergeCell ref="G35:H35"/>
    <mergeCell ref="I35:J35"/>
    <mergeCell ref="K35:L3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IS Q1 2013</vt:lpstr>
      <vt:lpstr>BS 31.03.2013</vt:lpstr>
      <vt:lpstr>IS Q2 2013</vt:lpstr>
      <vt:lpstr>IS Q1-2 2013</vt:lpstr>
      <vt:lpstr>BS 30.06.2013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Stefanie</dc:creator>
  <cp:lastModifiedBy>Huber Stefanie</cp:lastModifiedBy>
  <cp:lastPrinted>2013-05-07T07:06:09Z</cp:lastPrinted>
  <dcterms:created xsi:type="dcterms:W3CDTF">2012-05-04T12:16:24Z</dcterms:created>
  <dcterms:modified xsi:type="dcterms:W3CDTF">2013-08-05T08:14:50Z</dcterms:modified>
</cp:coreProperties>
</file>