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20" yWindow="30" windowWidth="24915" windowHeight="11535" activeTab="2"/>
  </bookViews>
  <sheets>
    <sheet name="IS Q1 2012" sheetId="1" r:id="rId1"/>
    <sheet name="BS 31.03.2012" sheetId="2" r:id="rId2"/>
    <sheet name="IS Q2 2012" sheetId="3" r:id="rId3"/>
    <sheet name="IS Q1-2 2012" sheetId="4" r:id="rId4"/>
    <sheet name="BS 30.06.2012" sheetId="5" r:id="rId5"/>
  </sheets>
  <calcPr calcId="125725"/>
</workbook>
</file>

<file path=xl/calcChain.xml><?xml version="1.0" encoding="utf-8"?>
<calcChain xmlns="http://schemas.openxmlformats.org/spreadsheetml/2006/main">
  <c r="R48" i="5"/>
  <c r="N48"/>
  <c r="J48"/>
  <c r="F48"/>
  <c r="S47"/>
  <c r="S46"/>
  <c r="S45"/>
  <c r="T44"/>
  <c r="T48" s="1"/>
  <c r="T50" s="1"/>
  <c r="R44"/>
  <c r="Q44"/>
  <c r="Q48" s="1"/>
  <c r="P44"/>
  <c r="P48" s="1"/>
  <c r="O44"/>
  <c r="O48" s="1"/>
  <c r="N44"/>
  <c r="M44"/>
  <c r="M48" s="1"/>
  <c r="L44"/>
  <c r="L48" s="1"/>
  <c r="K44"/>
  <c r="K48" s="1"/>
  <c r="J44"/>
  <c r="I44"/>
  <c r="I48" s="1"/>
  <c r="H44"/>
  <c r="H48" s="1"/>
  <c r="G44"/>
  <c r="G48" s="1"/>
  <c r="F44"/>
  <c r="E44"/>
  <c r="E48" s="1"/>
  <c r="S43"/>
  <c r="S42"/>
  <c r="S41"/>
  <c r="S40"/>
  <c r="S44" s="1"/>
  <c r="S37"/>
  <c r="F35"/>
  <c r="E35"/>
  <c r="A31"/>
  <c r="S24"/>
  <c r="S23"/>
  <c r="S22"/>
  <c r="R21"/>
  <c r="R25" s="1"/>
  <c r="N21"/>
  <c r="N25" s="1"/>
  <c r="J21"/>
  <c r="J25" s="1"/>
  <c r="F21"/>
  <c r="F25" s="1"/>
  <c r="S20"/>
  <c r="S19"/>
  <c r="T18"/>
  <c r="T21" s="1"/>
  <c r="T25" s="1"/>
  <c r="R18"/>
  <c r="Q18"/>
  <c r="Q21" s="1"/>
  <c r="Q25" s="1"/>
  <c r="P18"/>
  <c r="P21" s="1"/>
  <c r="P25" s="1"/>
  <c r="O18"/>
  <c r="O21" s="1"/>
  <c r="O25" s="1"/>
  <c r="N18"/>
  <c r="M18"/>
  <c r="M21" s="1"/>
  <c r="M25" s="1"/>
  <c r="L18"/>
  <c r="L21" s="1"/>
  <c r="L25" s="1"/>
  <c r="K18"/>
  <c r="K21" s="1"/>
  <c r="K25" s="1"/>
  <c r="J18"/>
  <c r="I18"/>
  <c r="I21" s="1"/>
  <c r="I25" s="1"/>
  <c r="H18"/>
  <c r="H21" s="1"/>
  <c r="H25" s="1"/>
  <c r="G18"/>
  <c r="G21" s="1"/>
  <c r="G25" s="1"/>
  <c r="F18"/>
  <c r="E18"/>
  <c r="E21" s="1"/>
  <c r="E25" s="1"/>
  <c r="S17"/>
  <c r="S16"/>
  <c r="S15"/>
  <c r="S18" s="1"/>
  <c r="S13"/>
  <c r="S12"/>
  <c r="S11"/>
  <c r="S10"/>
  <c r="S21" s="1"/>
  <c r="S25" s="1"/>
  <c r="S7"/>
  <c r="T5"/>
  <c r="T35" s="1"/>
  <c r="S5"/>
  <c r="S35" s="1"/>
  <c r="I5"/>
  <c r="Q5" s="1"/>
  <c r="Q35" s="1"/>
  <c r="H5"/>
  <c r="L5" s="1"/>
  <c r="L35" s="1"/>
  <c r="G5"/>
  <c r="G35" s="1"/>
  <c r="S48" l="1"/>
  <c r="S50" s="1"/>
  <c r="K5"/>
  <c r="K35" s="1"/>
  <c r="O5"/>
  <c r="O35" s="1"/>
  <c r="I35"/>
  <c r="P5"/>
  <c r="P35" s="1"/>
  <c r="J5"/>
  <c r="J35" s="1"/>
  <c r="N5"/>
  <c r="N35" s="1"/>
  <c r="R5"/>
  <c r="R35" s="1"/>
  <c r="H35"/>
  <c r="M5"/>
  <c r="M35" s="1"/>
  <c r="R39" i="3" l="1"/>
  <c r="Q39"/>
  <c r="R35"/>
  <c r="Q35"/>
  <c r="R34"/>
  <c r="Q34"/>
  <c r="P30"/>
  <c r="O30"/>
  <c r="O31" s="1"/>
  <c r="N30"/>
  <c r="M30"/>
  <c r="L30"/>
  <c r="K30"/>
  <c r="K31" s="1"/>
  <c r="J30"/>
  <c r="I30"/>
  <c r="H30"/>
  <c r="G30"/>
  <c r="G31" s="1"/>
  <c r="F30"/>
  <c r="E30"/>
  <c r="D30"/>
  <c r="R30" s="1"/>
  <c r="C30"/>
  <c r="Q30" s="1"/>
  <c r="R29"/>
  <c r="Q29"/>
  <c r="R28"/>
  <c r="Q28"/>
  <c r="P27"/>
  <c r="P31" s="1"/>
  <c r="O27"/>
  <c r="N27"/>
  <c r="N31" s="1"/>
  <c r="M27"/>
  <c r="M31" s="1"/>
  <c r="L27"/>
  <c r="L31" s="1"/>
  <c r="K27"/>
  <c r="J27"/>
  <c r="J31" s="1"/>
  <c r="I27"/>
  <c r="I31" s="1"/>
  <c r="H27"/>
  <c r="H31" s="1"/>
  <c r="G27"/>
  <c r="F27"/>
  <c r="F31" s="1"/>
  <c r="E27"/>
  <c r="E31" s="1"/>
  <c r="D27"/>
  <c r="D31" s="1"/>
  <c r="C27"/>
  <c r="R26"/>
  <c r="Q26"/>
  <c r="R25"/>
  <c r="Q25"/>
  <c r="P23"/>
  <c r="P32" s="1"/>
  <c r="P36" s="1"/>
  <c r="P38" s="1"/>
  <c r="O23"/>
  <c r="N23"/>
  <c r="M23"/>
  <c r="L23"/>
  <c r="L32" s="1"/>
  <c r="L36" s="1"/>
  <c r="L38" s="1"/>
  <c r="K23"/>
  <c r="J23"/>
  <c r="I23"/>
  <c r="H23"/>
  <c r="H32" s="1"/>
  <c r="H36" s="1"/>
  <c r="H38" s="1"/>
  <c r="G23"/>
  <c r="F23"/>
  <c r="E23"/>
  <c r="D23"/>
  <c r="D32" s="1"/>
  <c r="C23"/>
  <c r="R22"/>
  <c r="Q22"/>
  <c r="R21"/>
  <c r="Q21"/>
  <c r="P20"/>
  <c r="O20"/>
  <c r="N20"/>
  <c r="M20"/>
  <c r="L20"/>
  <c r="K20"/>
  <c r="J20"/>
  <c r="I20"/>
  <c r="H20"/>
  <c r="G20"/>
  <c r="F20"/>
  <c r="E20"/>
  <c r="D20"/>
  <c r="C20"/>
  <c r="R18"/>
  <c r="Q18"/>
  <c r="R17"/>
  <c r="Q17"/>
  <c r="P16"/>
  <c r="O16"/>
  <c r="N16"/>
  <c r="M16"/>
  <c r="L16"/>
  <c r="K16"/>
  <c r="J16"/>
  <c r="I16"/>
  <c r="H16"/>
  <c r="G16"/>
  <c r="F16"/>
  <c r="E16"/>
  <c r="D16"/>
  <c r="R16" s="1"/>
  <c r="C16"/>
  <c r="R14"/>
  <c r="Q14"/>
  <c r="R13"/>
  <c r="Q13"/>
  <c r="R12"/>
  <c r="Q12"/>
  <c r="P11"/>
  <c r="O11"/>
  <c r="N11"/>
  <c r="M11"/>
  <c r="L11"/>
  <c r="K11"/>
  <c r="J11"/>
  <c r="I11"/>
  <c r="H11"/>
  <c r="G11"/>
  <c r="F11"/>
  <c r="E11"/>
  <c r="D11"/>
  <c r="R11" s="1"/>
  <c r="C11"/>
  <c r="R9"/>
  <c r="Q9"/>
  <c r="R7"/>
  <c r="Q7"/>
  <c r="F7"/>
  <c r="H7" s="1"/>
  <c r="J7" s="1"/>
  <c r="E7"/>
  <c r="G7" s="1"/>
  <c r="I7" s="1"/>
  <c r="R39" i="4"/>
  <c r="Q39"/>
  <c r="R35"/>
  <c r="Q35"/>
  <c r="R34"/>
  <c r="Q34"/>
  <c r="P30"/>
  <c r="O30"/>
  <c r="N30"/>
  <c r="M30"/>
  <c r="L30"/>
  <c r="K30"/>
  <c r="J30"/>
  <c r="I30"/>
  <c r="H30"/>
  <c r="G30"/>
  <c r="F30"/>
  <c r="E30"/>
  <c r="D30"/>
  <c r="C30"/>
  <c r="R29"/>
  <c r="Q29"/>
  <c r="R28"/>
  <c r="Q28"/>
  <c r="P27"/>
  <c r="P31" s="1"/>
  <c r="O27"/>
  <c r="N27"/>
  <c r="M27"/>
  <c r="L27"/>
  <c r="L31" s="1"/>
  <c r="K27"/>
  <c r="J27"/>
  <c r="I27"/>
  <c r="H27"/>
  <c r="H31" s="1"/>
  <c r="G27"/>
  <c r="F27"/>
  <c r="E27"/>
  <c r="D27"/>
  <c r="D31" s="1"/>
  <c r="C27"/>
  <c r="R26"/>
  <c r="Q26"/>
  <c r="R25"/>
  <c r="Q25"/>
  <c r="P23"/>
  <c r="O23"/>
  <c r="N23"/>
  <c r="M23"/>
  <c r="L23"/>
  <c r="K23"/>
  <c r="J23"/>
  <c r="I23"/>
  <c r="H23"/>
  <c r="G23"/>
  <c r="F23"/>
  <c r="E23"/>
  <c r="D23"/>
  <c r="C23"/>
  <c r="R22"/>
  <c r="Q22"/>
  <c r="R21"/>
  <c r="Q21"/>
  <c r="P20"/>
  <c r="O20"/>
  <c r="N20"/>
  <c r="M20"/>
  <c r="L20"/>
  <c r="K20"/>
  <c r="J20"/>
  <c r="I20"/>
  <c r="H20"/>
  <c r="G20"/>
  <c r="F20"/>
  <c r="E20"/>
  <c r="D20"/>
  <c r="C20"/>
  <c r="R18"/>
  <c r="Q18"/>
  <c r="R17"/>
  <c r="Q17"/>
  <c r="P16"/>
  <c r="O16"/>
  <c r="N16"/>
  <c r="M16"/>
  <c r="L16"/>
  <c r="K16"/>
  <c r="J16"/>
  <c r="I16"/>
  <c r="H16"/>
  <c r="G16"/>
  <c r="F16"/>
  <c r="E16"/>
  <c r="D16"/>
  <c r="C16"/>
  <c r="R14"/>
  <c r="Q14"/>
  <c r="R13"/>
  <c r="Q13"/>
  <c r="R12"/>
  <c r="Q12"/>
  <c r="P11"/>
  <c r="O11"/>
  <c r="N11"/>
  <c r="M11"/>
  <c r="L11"/>
  <c r="K11"/>
  <c r="J11"/>
  <c r="I11"/>
  <c r="H11"/>
  <c r="G11"/>
  <c r="F11"/>
  <c r="E11"/>
  <c r="D11"/>
  <c r="C11"/>
  <c r="R9"/>
  <c r="Q9"/>
  <c r="R7"/>
  <c r="Q7"/>
  <c r="F7"/>
  <c r="H7" s="1"/>
  <c r="J7" s="1"/>
  <c r="E7"/>
  <c r="G7" s="1"/>
  <c r="I7" s="1"/>
  <c r="Q16" l="1"/>
  <c r="C31"/>
  <c r="C32" s="1"/>
  <c r="G31"/>
  <c r="K31"/>
  <c r="O31"/>
  <c r="E31"/>
  <c r="E32" s="1"/>
  <c r="E36" s="1"/>
  <c r="E38" s="1"/>
  <c r="I31"/>
  <c r="F31"/>
  <c r="F32" s="1"/>
  <c r="F36" s="1"/>
  <c r="F38" s="1"/>
  <c r="J31"/>
  <c r="N31"/>
  <c r="N32" s="1"/>
  <c r="N36" s="1"/>
  <c r="N38" s="1"/>
  <c r="R30"/>
  <c r="R20"/>
  <c r="I32"/>
  <c r="I36" s="1"/>
  <c r="I38" s="1"/>
  <c r="M31"/>
  <c r="M32" s="1"/>
  <c r="M36" s="1"/>
  <c r="M38" s="1"/>
  <c r="R11"/>
  <c r="R16"/>
  <c r="Q11"/>
  <c r="Q20"/>
  <c r="Q16" i="3"/>
  <c r="G32"/>
  <c r="G36" s="1"/>
  <c r="G38" s="1"/>
  <c r="K32"/>
  <c r="K36" s="1"/>
  <c r="K38" s="1"/>
  <c r="O32"/>
  <c r="O36" s="1"/>
  <c r="O38" s="1"/>
  <c r="R20"/>
  <c r="Q11"/>
  <c r="Q20"/>
  <c r="E32"/>
  <c r="E36" s="1"/>
  <c r="E38" s="1"/>
  <c r="I32"/>
  <c r="I36" s="1"/>
  <c r="I38" s="1"/>
  <c r="M32"/>
  <c r="M36" s="1"/>
  <c r="M38" s="1"/>
  <c r="N7"/>
  <c r="L7"/>
  <c r="P7" s="1"/>
  <c r="M7"/>
  <c r="K7"/>
  <c r="O7" s="1"/>
  <c r="F32"/>
  <c r="F36" s="1"/>
  <c r="F38" s="1"/>
  <c r="J32"/>
  <c r="J36" s="1"/>
  <c r="J38" s="1"/>
  <c r="N32"/>
  <c r="N36" s="1"/>
  <c r="N38" s="1"/>
  <c r="R31"/>
  <c r="R32"/>
  <c r="D36"/>
  <c r="Q23"/>
  <c r="Q27"/>
  <c r="C31"/>
  <c r="R23"/>
  <c r="R27"/>
  <c r="N7" i="4"/>
  <c r="L7"/>
  <c r="P7" s="1"/>
  <c r="D32"/>
  <c r="H32"/>
  <c r="H36" s="1"/>
  <c r="H38" s="1"/>
  <c r="L32"/>
  <c r="L36" s="1"/>
  <c r="L38" s="1"/>
  <c r="P32"/>
  <c r="P36" s="1"/>
  <c r="P38" s="1"/>
  <c r="M7"/>
  <c r="K7"/>
  <c r="O7" s="1"/>
  <c r="G32"/>
  <c r="G36" s="1"/>
  <c r="G38" s="1"/>
  <c r="K32"/>
  <c r="K36" s="1"/>
  <c r="K38" s="1"/>
  <c r="O32"/>
  <c r="O36" s="1"/>
  <c r="O38" s="1"/>
  <c r="R23"/>
  <c r="R27"/>
  <c r="Q23"/>
  <c r="Q27"/>
  <c r="Q30"/>
  <c r="R31" l="1"/>
  <c r="J32"/>
  <c r="J36" s="1"/>
  <c r="J38" s="1"/>
  <c r="Q31"/>
  <c r="Q31" i="3"/>
  <c r="C32"/>
  <c r="R36"/>
  <c r="D38"/>
  <c r="R38" s="1"/>
  <c r="D36" i="4"/>
  <c r="Q32"/>
  <c r="C36"/>
  <c r="R32" l="1"/>
  <c r="Q32" i="3"/>
  <c r="C36"/>
  <c r="R36" i="4"/>
  <c r="D38"/>
  <c r="R38" s="1"/>
  <c r="Q36"/>
  <c r="C38"/>
  <c r="Q38" s="1"/>
  <c r="Q36" i="3" l="1"/>
  <c r="C38"/>
  <c r="Q38" s="1"/>
  <c r="O48" i="2" l="1"/>
  <c r="K48"/>
  <c r="G48"/>
  <c r="S47"/>
  <c r="S46"/>
  <c r="S45"/>
  <c r="T44"/>
  <c r="T48" s="1"/>
  <c r="T50" s="1"/>
  <c r="R44"/>
  <c r="R48" s="1"/>
  <c r="Q44"/>
  <c r="Q48" s="1"/>
  <c r="P44"/>
  <c r="P48" s="1"/>
  <c r="O44"/>
  <c r="N44"/>
  <c r="N48" s="1"/>
  <c r="M44"/>
  <c r="M48" s="1"/>
  <c r="L44"/>
  <c r="L48" s="1"/>
  <c r="K44"/>
  <c r="J44"/>
  <c r="J48" s="1"/>
  <c r="I44"/>
  <c r="I48" s="1"/>
  <c r="H44"/>
  <c r="H48" s="1"/>
  <c r="G44"/>
  <c r="F44"/>
  <c r="F48" s="1"/>
  <c r="E44"/>
  <c r="E48" s="1"/>
  <c r="S43"/>
  <c r="S42"/>
  <c r="S41"/>
  <c r="S40"/>
  <c r="S44" s="1"/>
  <c r="S48" s="1"/>
  <c r="S50" s="1"/>
  <c r="S37"/>
  <c r="S35"/>
  <c r="G35"/>
  <c r="F35"/>
  <c r="E35"/>
  <c r="A31"/>
  <c r="S24"/>
  <c r="S23"/>
  <c r="S22"/>
  <c r="O21"/>
  <c r="O25" s="1"/>
  <c r="K21"/>
  <c r="K25" s="1"/>
  <c r="G21"/>
  <c r="G25" s="1"/>
  <c r="S20"/>
  <c r="S19"/>
  <c r="T18"/>
  <c r="T21" s="1"/>
  <c r="T25" s="1"/>
  <c r="R18"/>
  <c r="R21" s="1"/>
  <c r="R25" s="1"/>
  <c r="Q18"/>
  <c r="Q21" s="1"/>
  <c r="Q25" s="1"/>
  <c r="P18"/>
  <c r="P21" s="1"/>
  <c r="P25" s="1"/>
  <c r="O18"/>
  <c r="N18"/>
  <c r="N21" s="1"/>
  <c r="N25" s="1"/>
  <c r="M18"/>
  <c r="M21" s="1"/>
  <c r="M25" s="1"/>
  <c r="L18"/>
  <c r="L21" s="1"/>
  <c r="L25" s="1"/>
  <c r="K18"/>
  <c r="J18"/>
  <c r="J21" s="1"/>
  <c r="J25" s="1"/>
  <c r="I18"/>
  <c r="I21" s="1"/>
  <c r="I25" s="1"/>
  <c r="H18"/>
  <c r="H21" s="1"/>
  <c r="H25" s="1"/>
  <c r="G18"/>
  <c r="F18"/>
  <c r="F21" s="1"/>
  <c r="F25" s="1"/>
  <c r="E18"/>
  <c r="E21" s="1"/>
  <c r="E25" s="1"/>
  <c r="S17"/>
  <c r="S16"/>
  <c r="S15"/>
  <c r="S18" s="1"/>
  <c r="S13"/>
  <c r="S21" s="1"/>
  <c r="S12"/>
  <c r="S11"/>
  <c r="S10"/>
  <c r="S7"/>
  <c r="S25" s="1"/>
  <c r="T5"/>
  <c r="T35" s="1"/>
  <c r="S5"/>
  <c r="I5"/>
  <c r="I35" s="1"/>
  <c r="H5"/>
  <c r="H35" s="1"/>
  <c r="G5"/>
  <c r="O5" s="1"/>
  <c r="O35" s="1"/>
  <c r="Q5" l="1"/>
  <c r="Q35" s="1"/>
  <c r="L5"/>
  <c r="L35" s="1"/>
  <c r="P5"/>
  <c r="P35" s="1"/>
  <c r="M5"/>
  <c r="M35" s="1"/>
  <c r="K5"/>
  <c r="K35" s="1"/>
  <c r="J5"/>
  <c r="J35" s="1"/>
  <c r="N5"/>
  <c r="N35" s="1"/>
  <c r="R5"/>
  <c r="R35" s="1"/>
  <c r="R38" i="1" l="1"/>
  <c r="Q38"/>
  <c r="R34"/>
  <c r="Q34"/>
  <c r="R33"/>
  <c r="Q33"/>
  <c r="P30"/>
  <c r="O30"/>
  <c r="N30"/>
  <c r="M30"/>
  <c r="L30"/>
  <c r="K30"/>
  <c r="J30"/>
  <c r="I30"/>
  <c r="H30"/>
  <c r="G30"/>
  <c r="F30"/>
  <c r="E30"/>
  <c r="D30"/>
  <c r="C30"/>
  <c r="Q30" s="1"/>
  <c r="R29"/>
  <c r="Q29"/>
  <c r="R28"/>
  <c r="Q28"/>
  <c r="P27"/>
  <c r="O27"/>
  <c r="N27"/>
  <c r="M27"/>
  <c r="M31" s="1"/>
  <c r="L27"/>
  <c r="K27"/>
  <c r="J27"/>
  <c r="I27"/>
  <c r="I31" s="1"/>
  <c r="H27"/>
  <c r="G27"/>
  <c r="F27"/>
  <c r="E27"/>
  <c r="E31" s="1"/>
  <c r="D27"/>
  <c r="C27"/>
  <c r="R26"/>
  <c r="Q26"/>
  <c r="R25"/>
  <c r="Q25"/>
  <c r="P23"/>
  <c r="O23"/>
  <c r="N23"/>
  <c r="M23"/>
  <c r="L23"/>
  <c r="K23"/>
  <c r="J23"/>
  <c r="I23"/>
  <c r="H23"/>
  <c r="G23"/>
  <c r="F23"/>
  <c r="E23"/>
  <c r="D23"/>
  <c r="C23"/>
  <c r="R22"/>
  <c r="Q22"/>
  <c r="R21"/>
  <c r="Q21"/>
  <c r="P20"/>
  <c r="O20"/>
  <c r="N20"/>
  <c r="M20"/>
  <c r="L20"/>
  <c r="K20"/>
  <c r="J20"/>
  <c r="I20"/>
  <c r="H20"/>
  <c r="G20"/>
  <c r="F20"/>
  <c r="E20"/>
  <c r="D20"/>
  <c r="C20"/>
  <c r="R18"/>
  <c r="Q18"/>
  <c r="R17"/>
  <c r="Q17"/>
  <c r="P16"/>
  <c r="O16"/>
  <c r="N16"/>
  <c r="M16"/>
  <c r="L16"/>
  <c r="K16"/>
  <c r="J16"/>
  <c r="I16"/>
  <c r="H16"/>
  <c r="G16"/>
  <c r="F16"/>
  <c r="E16"/>
  <c r="D16"/>
  <c r="C16"/>
  <c r="R14"/>
  <c r="Q14"/>
  <c r="R13"/>
  <c r="Q13"/>
  <c r="R12"/>
  <c r="Q12"/>
  <c r="P11"/>
  <c r="O11"/>
  <c r="N11"/>
  <c r="M11"/>
  <c r="L11"/>
  <c r="K11"/>
  <c r="J11"/>
  <c r="I11"/>
  <c r="H11"/>
  <c r="G11"/>
  <c r="F11"/>
  <c r="E11"/>
  <c r="D11"/>
  <c r="C11"/>
  <c r="R9"/>
  <c r="Q9"/>
  <c r="R7"/>
  <c r="Q7"/>
  <c r="F7"/>
  <c r="H7" s="1"/>
  <c r="J7" s="1"/>
  <c r="E7"/>
  <c r="G7" s="1"/>
  <c r="I7" s="1"/>
  <c r="J32" l="1"/>
  <c r="J35" s="1"/>
  <c r="J37" s="1"/>
  <c r="Q11"/>
  <c r="Q20"/>
  <c r="R16"/>
  <c r="F31"/>
  <c r="F32" s="1"/>
  <c r="F35" s="1"/>
  <c r="F37" s="1"/>
  <c r="J31"/>
  <c r="N31"/>
  <c r="R30"/>
  <c r="N32"/>
  <c r="N35" s="1"/>
  <c r="N37" s="1"/>
  <c r="Q16"/>
  <c r="R11"/>
  <c r="R20"/>
  <c r="H31"/>
  <c r="H32" s="1"/>
  <c r="H35" s="1"/>
  <c r="H37" s="1"/>
  <c r="L31"/>
  <c r="L32" s="1"/>
  <c r="L35" s="1"/>
  <c r="L37" s="1"/>
  <c r="P31"/>
  <c r="P32" s="1"/>
  <c r="P35" s="1"/>
  <c r="P37" s="1"/>
  <c r="G31"/>
  <c r="G32" s="1"/>
  <c r="G35" s="1"/>
  <c r="G37" s="1"/>
  <c r="K31"/>
  <c r="K32" s="1"/>
  <c r="K35" s="1"/>
  <c r="K37" s="1"/>
  <c r="O31"/>
  <c r="O32" s="1"/>
  <c r="O35" s="1"/>
  <c r="O37" s="1"/>
  <c r="M7"/>
  <c r="K7"/>
  <c r="O7" s="1"/>
  <c r="N7"/>
  <c r="L7"/>
  <c r="P7" s="1"/>
  <c r="E32"/>
  <c r="E35" s="1"/>
  <c r="E37" s="1"/>
  <c r="I32"/>
  <c r="I35" s="1"/>
  <c r="I37" s="1"/>
  <c r="M32"/>
  <c r="M35" s="1"/>
  <c r="M37" s="1"/>
  <c r="R23"/>
  <c r="R27"/>
  <c r="D31"/>
  <c r="Q23"/>
  <c r="Q27"/>
  <c r="C31"/>
  <c r="R31" l="1"/>
  <c r="D32"/>
  <c r="Q31"/>
  <c r="C32"/>
  <c r="D35" l="1"/>
  <c r="R32"/>
  <c r="Q32"/>
  <c r="C35"/>
  <c r="Q35" l="1"/>
  <c r="C37"/>
  <c r="Q37" s="1"/>
  <c r="R35"/>
  <c r="D37"/>
  <c r="R37" s="1"/>
</calcChain>
</file>

<file path=xl/sharedStrings.xml><?xml version="1.0" encoding="utf-8"?>
<sst xmlns="http://schemas.openxmlformats.org/spreadsheetml/2006/main" count="333" uniqueCount="108">
  <si>
    <t>Income statement (IFRS)</t>
  </si>
  <si>
    <t>Segment Reporting</t>
  </si>
  <si>
    <t>Reinsurance</t>
  </si>
  <si>
    <t>Primary insurance</t>
  </si>
  <si>
    <t>Munich 
Health</t>
  </si>
  <si>
    <t>Asset 
management</t>
  </si>
  <si>
    <t>Total</t>
  </si>
  <si>
    <t>Life</t>
  </si>
  <si>
    <t>Property-
casualty</t>
  </si>
  <si>
    <t>Health</t>
  </si>
  <si>
    <t>€m</t>
  </si>
  <si>
    <t>Q1
2012</t>
  </si>
  <si>
    <t>Q1
2011</t>
  </si>
  <si>
    <t>Gross premiums written</t>
  </si>
  <si>
    <t>1.</t>
  </si>
  <si>
    <t>Earned premiums</t>
  </si>
  <si>
    <t>- Gross</t>
  </si>
  <si>
    <t>- Ceded</t>
  </si>
  <si>
    <t>- Net</t>
  </si>
  <si>
    <t>2.</t>
  </si>
  <si>
    <t>Income from technical interests</t>
  </si>
  <si>
    <t>3.</t>
  </si>
  <si>
    <t>Net expenses for claims and benefits</t>
  </si>
  <si>
    <t>- Ceded share</t>
  </si>
  <si>
    <t>4.</t>
  </si>
  <si>
    <t>Operating expenses</t>
  </si>
  <si>
    <t>Thereof:</t>
  </si>
  <si>
    <t>5.</t>
  </si>
  <si>
    <t>Technical result</t>
  </si>
  <si>
    <t>6.</t>
  </si>
  <si>
    <t>Investment result</t>
  </si>
  <si>
    <t>- Investment Income</t>
  </si>
  <si>
    <t>- Investment Expenses</t>
  </si>
  <si>
    <t>- Total</t>
  </si>
  <si>
    <t>7.</t>
  </si>
  <si>
    <t>Other operating income</t>
  </si>
  <si>
    <t>8.</t>
  </si>
  <si>
    <t>Other operating expenses</t>
  </si>
  <si>
    <t>9.</t>
  </si>
  <si>
    <t>Deduction of income from technical interests</t>
  </si>
  <si>
    <t>10.</t>
  </si>
  <si>
    <t>Non-technical result</t>
  </si>
  <si>
    <t>11.</t>
  </si>
  <si>
    <t>Operating result</t>
  </si>
  <si>
    <t>12.</t>
  </si>
  <si>
    <t>Other non-operating result, impairment losses of goodwill and net finance costs</t>
  </si>
  <si>
    <t>13.</t>
  </si>
  <si>
    <t>Taxes on income</t>
  </si>
  <si>
    <t>14.</t>
  </si>
  <si>
    <t>Consolidated result</t>
  </si>
  <si>
    <t>-Attributable to MR equity holders</t>
  </si>
  <si>
    <t>-Attributable to minority interests</t>
  </si>
  <si>
    <t>Balance sheet (IFRS): Segment reporting</t>
  </si>
  <si>
    <t>Assets</t>
  </si>
  <si>
    <t>Munich Health</t>
  </si>
  <si>
    <t>Asset management</t>
  </si>
  <si>
    <t>Property-casualty</t>
  </si>
  <si>
    <t xml:space="preserve">Life </t>
  </si>
  <si>
    <t>31.03.2012
€m</t>
  </si>
  <si>
    <t>31.12.2011
€m</t>
  </si>
  <si>
    <t>A.</t>
  </si>
  <si>
    <t>Intangible assets</t>
  </si>
  <si>
    <t>B.</t>
  </si>
  <si>
    <t>Investments</t>
  </si>
  <si>
    <t>I.</t>
  </si>
  <si>
    <t>Land and buildings, including buildings on third-party land</t>
  </si>
  <si>
    <t>II.</t>
  </si>
  <si>
    <t>Investments in affiliated and associated enterprises</t>
  </si>
  <si>
    <t>Thereof: Associates valued at equity</t>
  </si>
  <si>
    <t>III.</t>
  </si>
  <si>
    <t>Loans</t>
  </si>
  <si>
    <t>IV.</t>
  </si>
  <si>
    <t>Other securities</t>
  </si>
  <si>
    <t>Held to maturity</t>
  </si>
  <si>
    <t>Available for sale</t>
  </si>
  <si>
    <t>At fair value</t>
  </si>
  <si>
    <t>V.</t>
  </si>
  <si>
    <t>Deposits retained on assumed reinsurance</t>
  </si>
  <si>
    <t xml:space="preserve">VI. </t>
  </si>
  <si>
    <t>Other investments</t>
  </si>
  <si>
    <t>C.</t>
  </si>
  <si>
    <t>Investments for the benefit of life insurance policyholders who bear the investment risk</t>
  </si>
  <si>
    <t>D.</t>
  </si>
  <si>
    <t>Ceded share of underwriting provisions</t>
  </si>
  <si>
    <t>E.</t>
  </si>
  <si>
    <t>Other segment assets</t>
  </si>
  <si>
    <t>Total segment assets</t>
  </si>
  <si>
    <t xml:space="preserve"> </t>
  </si>
  <si>
    <t>Equity and liabilities</t>
  </si>
  <si>
    <t>Subordinated liabilities</t>
  </si>
  <si>
    <t>Gross underwriting provisions</t>
  </si>
  <si>
    <t>Unearned premiums</t>
  </si>
  <si>
    <t>Provision for future 
policy benefits</t>
  </si>
  <si>
    <t>Provision for outstanding 
claims</t>
  </si>
  <si>
    <t>Other underwriting 
provisions</t>
  </si>
  <si>
    <t>Gross underwriting provisions for life insurance policies where the investment risk is borne by the policyholders</t>
  </si>
  <si>
    <t>Other accrued liabilities</t>
  </si>
  <si>
    <t>Other segment liabilities</t>
  </si>
  <si>
    <t>Total segment liabilities</t>
  </si>
  <si>
    <t>Equity</t>
  </si>
  <si>
    <t>Total equity and liabilities</t>
  </si>
  <si>
    <t>Q1-2
2012</t>
  </si>
  <si>
    <t>Q1-2
2011</t>
  </si>
  <si>
    <t xml:space="preserve">Other non-operating result, net finance costs </t>
  </si>
  <si>
    <t>and impairment losses of goodwill</t>
  </si>
  <si>
    <t>Q2
2012</t>
  </si>
  <si>
    <t>Q2
2011</t>
  </si>
  <si>
    <t>30.06.2012
€m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</si>
</sst>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i/>
      <sz val="16"/>
      <color indexed="1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490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0" borderId="0" xfId="0" applyFont="1" applyFill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0" xfId="0" applyFont="1"/>
    <xf numFmtId="0" fontId="6" fillId="0" borderId="0" xfId="0" applyFont="1"/>
    <xf numFmtId="0" fontId="6" fillId="0" borderId="0" xfId="0" applyFont="1" applyFill="1"/>
    <xf numFmtId="0" fontId="6" fillId="0" borderId="0" xfId="0" applyFont="1" applyBorder="1"/>
    <xf numFmtId="0" fontId="7" fillId="4" borderId="7" xfId="0" applyFont="1" applyFill="1" applyBorder="1"/>
    <xf numFmtId="0" fontId="8" fillId="4" borderId="8" xfId="0" applyFont="1" applyFill="1" applyBorder="1"/>
    <xf numFmtId="0" fontId="7" fillId="3" borderId="7" xfId="0" applyFont="1" applyFill="1" applyBorder="1"/>
    <xf numFmtId="0" fontId="9" fillId="3" borderId="8" xfId="0" applyFont="1" applyFill="1" applyBorder="1"/>
    <xf numFmtId="14" fontId="7" fillId="3" borderId="4" xfId="0" applyNumberFormat="1" applyFont="1" applyFill="1" applyBorder="1" applyAlignment="1">
      <alignment horizontal="center" wrapText="1"/>
    </xf>
    <xf numFmtId="14" fontId="6" fillId="3" borderId="3" xfId="0" applyNumberFormat="1" applyFont="1" applyFill="1" applyBorder="1" applyAlignment="1">
      <alignment horizontal="center" wrapText="1"/>
    </xf>
    <xf numFmtId="14" fontId="7" fillId="3" borderId="3" xfId="0" applyNumberFormat="1" applyFont="1" applyFill="1" applyBorder="1" applyAlignment="1">
      <alignment horizontal="center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6" xfId="0" applyFont="1" applyBorder="1"/>
    <xf numFmtId="0" fontId="6" fillId="0" borderId="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3" fontId="7" fillId="0" borderId="12" xfId="0" applyNumberFormat="1" applyFont="1" applyFill="1" applyBorder="1"/>
    <xf numFmtId="3" fontId="6" fillId="0" borderId="12" xfId="0" applyNumberFormat="1" applyFont="1" applyFill="1" applyBorder="1"/>
    <xf numFmtId="3" fontId="6" fillId="0" borderId="13" xfId="0" applyNumberFormat="1" applyFont="1" applyFill="1" applyBorder="1"/>
    <xf numFmtId="0" fontId="6" fillId="0" borderId="1" xfId="0" applyFont="1" applyBorder="1" applyAlignment="1"/>
    <xf numFmtId="3" fontId="7" fillId="0" borderId="6" xfId="0" applyNumberFormat="1" applyFont="1" applyFill="1" applyBorder="1"/>
    <xf numFmtId="3" fontId="6" fillId="0" borderId="6" xfId="0" applyNumberFormat="1" applyFont="1" applyFill="1" applyBorder="1"/>
    <xf numFmtId="0" fontId="6" fillId="0" borderId="0" xfId="0" applyFont="1" applyBorder="1" applyAlignment="1"/>
    <xf numFmtId="0" fontId="6" fillId="0" borderId="0" xfId="0" quotePrefix="1" applyFont="1" applyBorder="1" applyAlignment="1"/>
    <xf numFmtId="3" fontId="7" fillId="0" borderId="13" xfId="0" applyNumberFormat="1" applyFont="1" applyFill="1" applyBorder="1"/>
    <xf numFmtId="3" fontId="7" fillId="0" borderId="9" xfId="0" applyNumberFormat="1" applyFont="1" applyFill="1" applyBorder="1"/>
    <xf numFmtId="3" fontId="6" fillId="0" borderId="9" xfId="0" applyNumberFormat="1" applyFont="1" applyFill="1" applyBorder="1"/>
    <xf numFmtId="0" fontId="6" fillId="0" borderId="4" xfId="0" quotePrefix="1" applyFont="1" applyBorder="1" applyAlignment="1"/>
    <xf numFmtId="0" fontId="6" fillId="0" borderId="5" xfId="0" applyFont="1" applyBorder="1" applyAlignment="1">
      <alignment horizontal="left" wrapText="1"/>
    </xf>
    <xf numFmtId="3" fontId="7" fillId="0" borderId="3" xfId="0" applyNumberFormat="1" applyFont="1" applyFill="1" applyBorder="1"/>
    <xf numFmtId="3" fontId="6" fillId="0" borderId="3" xfId="0" applyNumberFormat="1" applyFont="1" applyFill="1" applyBorder="1"/>
    <xf numFmtId="0" fontId="6" fillId="0" borderId="0" xfId="0" applyFont="1" applyAlignment="1">
      <alignment horizontal="left" wrapText="1"/>
    </xf>
    <xf numFmtId="0" fontId="6" fillId="0" borderId="7" xfId="0" applyFont="1" applyBorder="1" applyAlignment="1"/>
    <xf numFmtId="0" fontId="6" fillId="0" borderId="7" xfId="0" quotePrefix="1" applyFont="1" applyBorder="1" applyAlignment="1"/>
    <xf numFmtId="3" fontId="7" fillId="0" borderId="14" xfId="0" applyNumberFormat="1" applyFont="1" applyFill="1" applyBorder="1"/>
    <xf numFmtId="3" fontId="6" fillId="0" borderId="14" xfId="0" applyNumberFormat="1" applyFont="1" applyFill="1" applyBorder="1"/>
    <xf numFmtId="0" fontId="6" fillId="0" borderId="11" xfId="0" applyFont="1" applyBorder="1" applyAlignment="1">
      <alignment horizontal="left" wrapText="1"/>
    </xf>
    <xf numFmtId="3" fontId="7" fillId="0" borderId="12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3" fontId="7" fillId="0" borderId="15" xfId="0" applyNumberFormat="1" applyFont="1" applyFill="1" applyBorder="1"/>
    <xf numFmtId="3" fontId="6" fillId="0" borderId="15" xfId="0" applyNumberFormat="1" applyFont="1" applyFill="1" applyBorder="1"/>
    <xf numFmtId="0" fontId="7" fillId="0" borderId="7" xfId="0" applyFont="1" applyBorder="1" applyAlignment="1">
      <alignment horizontal="left"/>
    </xf>
    <xf numFmtId="3" fontId="7" fillId="0" borderId="15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6" fillId="0" borderId="4" xfId="0" quotePrefix="1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0" fontId="7" fillId="0" borderId="1" xfId="0" quotePrefix="1" applyFont="1" applyBorder="1" applyAlignment="1"/>
    <xf numFmtId="0" fontId="7" fillId="0" borderId="1" xfId="0" applyFont="1" applyBorder="1" applyAlignment="1">
      <alignment horizontal="left"/>
    </xf>
    <xf numFmtId="0" fontId="7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6" fillId="0" borderId="16" xfId="0" applyFont="1" applyBorder="1" applyAlignment="1">
      <alignment vertical="top"/>
    </xf>
    <xf numFmtId="49" fontId="6" fillId="0" borderId="16" xfId="0" applyNumberFormat="1" applyFont="1" applyBorder="1" applyAlignment="1">
      <alignment horizontal="left"/>
    </xf>
    <xf numFmtId="3" fontId="7" fillId="0" borderId="17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0" fontId="10" fillId="0" borderId="0" xfId="0" applyFont="1"/>
    <xf numFmtId="0" fontId="7" fillId="0" borderId="0" xfId="0" applyFont="1" applyFill="1" applyBorder="1"/>
    <xf numFmtId="0" fontId="1" fillId="0" borderId="0" xfId="0" applyFont="1" applyFill="1" applyAlignment="1"/>
    <xf numFmtId="0" fontId="11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7" fillId="0" borderId="0" xfId="0" applyFont="1" applyFill="1"/>
    <xf numFmtId="0" fontId="12" fillId="0" borderId="0" xfId="0" applyFont="1" applyFill="1" applyBorder="1"/>
    <xf numFmtId="0" fontId="6" fillId="0" borderId="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3" borderId="0" xfId="0" applyFont="1" applyFill="1" applyBorder="1"/>
    <xf numFmtId="0" fontId="13" fillId="4" borderId="0" xfId="0" applyFont="1" applyFill="1" applyBorder="1"/>
    <xf numFmtId="0" fontId="13" fillId="4" borderId="11" xfId="0" applyFont="1" applyFill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/>
    <xf numFmtId="0" fontId="7" fillId="3" borderId="9" xfId="0" applyFont="1" applyFill="1" applyBorder="1" applyAlignment="1">
      <alignment horizontal="center" wrapText="1"/>
    </xf>
    <xf numFmtId="14" fontId="6" fillId="3" borderId="14" xfId="0" applyNumberFormat="1" applyFont="1" applyFill="1" applyBorder="1" applyAlignment="1">
      <alignment horizontal="center" wrapText="1"/>
    </xf>
    <xf numFmtId="14" fontId="7" fillId="3" borderId="9" xfId="0" applyNumberFormat="1" applyFont="1" applyFill="1" applyBorder="1" applyAlignment="1">
      <alignment horizontal="center" wrapText="1"/>
    </xf>
    <xf numFmtId="14" fontId="6" fillId="3" borderId="9" xfId="0" applyNumberFormat="1" applyFont="1" applyFill="1" applyBorder="1" applyAlignment="1">
      <alignment horizontal="center" wrapText="1"/>
    </xf>
    <xf numFmtId="0" fontId="9" fillId="0" borderId="11" xfId="0" applyFont="1" applyFill="1" applyBorder="1"/>
    <xf numFmtId="0" fontId="7" fillId="0" borderId="13" xfId="0" applyFont="1" applyFill="1" applyBorder="1" applyAlignment="1">
      <alignment horizontal="right" wrapText="1"/>
    </xf>
    <xf numFmtId="14" fontId="6" fillId="0" borderId="13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center" wrapText="1"/>
    </xf>
    <xf numFmtId="14" fontId="6" fillId="0" borderId="13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7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top"/>
    </xf>
    <xf numFmtId="0" fontId="6" fillId="0" borderId="11" xfId="0" applyFont="1" applyBorder="1" applyAlignment="1">
      <alignment horizontal="left" wrapText="1"/>
    </xf>
    <xf numFmtId="3" fontId="7" fillId="0" borderId="13" xfId="0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7" xfId="0" applyFont="1" applyBorder="1" applyAlignment="1">
      <alignment horizontal="left"/>
    </xf>
    <xf numFmtId="3" fontId="7" fillId="0" borderId="9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3" fontId="7" fillId="0" borderId="14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top"/>
    </xf>
    <xf numFmtId="3" fontId="7" fillId="0" borderId="6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indent="1"/>
    </xf>
    <xf numFmtId="0" fontId="15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textRotation="180"/>
    </xf>
    <xf numFmtId="0" fontId="7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wrapText="1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top"/>
    </xf>
    <xf numFmtId="3" fontId="7" fillId="0" borderId="12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7" xfId="0" applyFont="1" applyFill="1" applyBorder="1" applyAlignment="1">
      <alignment vertical="top"/>
    </xf>
    <xf numFmtId="3" fontId="7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7" fillId="0" borderId="19" xfId="0" applyFont="1" applyBorder="1" applyAlignment="1">
      <alignment horizontal="left"/>
    </xf>
    <xf numFmtId="3" fontId="7" fillId="0" borderId="2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horizontal="right"/>
    </xf>
    <xf numFmtId="164" fontId="6" fillId="0" borderId="13" xfId="0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4" fontId="7" fillId="3" borderId="3" xfId="0" applyNumberFormat="1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14" fontId="7" fillId="3" borderId="3" xfId="0" applyNumberFormat="1" applyFont="1" applyFill="1" applyBorder="1" applyAlignment="1">
      <alignment horizontal="center" wrapText="1"/>
    </xf>
    <xf numFmtId="14" fontId="7" fillId="3" borderId="5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17</xdr:col>
      <xdr:colOff>652145</xdr:colOff>
      <xdr:row>2</xdr:row>
      <xdr:rowOff>120943</xdr:rowOff>
    </xdr:to>
    <xdr:pic>
      <xdr:nvPicPr>
        <xdr:cNvPr id="3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39825" y="200025"/>
          <a:ext cx="1480820" cy="378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529772</xdr:colOff>
      <xdr:row>1</xdr:row>
      <xdr:rowOff>21157</xdr:rowOff>
    </xdr:to>
    <xdr:pic>
      <xdr:nvPicPr>
        <xdr:cNvPr id="2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78150" y="0"/>
          <a:ext cx="1463222" cy="37358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30</xdr:row>
      <xdr:rowOff>0</xdr:rowOff>
    </xdr:from>
    <xdr:to>
      <xdr:col>19</xdr:col>
      <xdr:colOff>529772</xdr:colOff>
      <xdr:row>31</xdr:row>
      <xdr:rowOff>21158</xdr:rowOff>
    </xdr:to>
    <xdr:pic>
      <xdr:nvPicPr>
        <xdr:cNvPr id="3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78150" y="7620000"/>
          <a:ext cx="1463222" cy="373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17</xdr:col>
      <xdr:colOff>652145</xdr:colOff>
      <xdr:row>2</xdr:row>
      <xdr:rowOff>25693</xdr:rowOff>
    </xdr:to>
    <xdr:pic>
      <xdr:nvPicPr>
        <xdr:cNvPr id="2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01650" y="200025"/>
          <a:ext cx="1480820" cy="37811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652145</xdr:colOff>
      <xdr:row>2</xdr:row>
      <xdr:rowOff>120943</xdr:rowOff>
    </xdr:to>
    <xdr:pic>
      <xdr:nvPicPr>
        <xdr:cNvPr id="3" name="Grafik 2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39825" y="200025"/>
          <a:ext cx="1480820" cy="378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728382</xdr:colOff>
      <xdr:row>1</xdr:row>
      <xdr:rowOff>0</xdr:rowOff>
    </xdr:from>
    <xdr:to>
      <xdr:col>17</xdr:col>
      <xdr:colOff>629733</xdr:colOff>
      <xdr:row>2</xdr:row>
      <xdr:rowOff>25693</xdr:rowOff>
    </xdr:to>
    <xdr:pic>
      <xdr:nvPicPr>
        <xdr:cNvPr id="2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4294" y="179294"/>
          <a:ext cx="1414145" cy="283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529772</xdr:colOff>
      <xdr:row>1</xdr:row>
      <xdr:rowOff>21157</xdr:rowOff>
    </xdr:to>
    <xdr:pic>
      <xdr:nvPicPr>
        <xdr:cNvPr id="2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78150" y="0"/>
          <a:ext cx="1463222" cy="37358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30</xdr:row>
      <xdr:rowOff>0</xdr:rowOff>
    </xdr:from>
    <xdr:to>
      <xdr:col>19</xdr:col>
      <xdr:colOff>529772</xdr:colOff>
      <xdr:row>31</xdr:row>
      <xdr:rowOff>21157</xdr:rowOff>
    </xdr:to>
    <xdr:pic>
      <xdr:nvPicPr>
        <xdr:cNvPr id="3" name="Grafik 1" descr="Logo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78150" y="7620000"/>
          <a:ext cx="1463222" cy="373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zoomScale="85" zoomScaleNormal="85" workbookViewId="0">
      <selection activeCell="B33" sqref="B33"/>
    </sheetView>
  </sheetViews>
  <sheetFormatPr baseColWidth="10" defaultRowHeight="12.75"/>
  <cols>
    <col min="1" max="1" width="3.7109375" customWidth="1"/>
    <col min="2" max="2" width="40.7109375" customWidth="1"/>
  </cols>
  <sheetData>
    <row r="1" spans="1:18" ht="15.7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0.25">
      <c r="A2" s="4" t="s">
        <v>0</v>
      </c>
      <c r="B2" s="5"/>
      <c r="C2" s="6"/>
      <c r="D2" s="6"/>
      <c r="E2" s="6"/>
      <c r="F2" s="3"/>
      <c r="G2" s="3"/>
      <c r="H2" s="3"/>
      <c r="I2" s="3"/>
      <c r="J2" s="3"/>
      <c r="K2" s="3"/>
      <c r="L2" s="7"/>
      <c r="M2" s="7"/>
      <c r="N2" s="7"/>
      <c r="O2" s="7"/>
      <c r="P2" s="8"/>
      <c r="Q2" s="9"/>
      <c r="R2" s="3"/>
    </row>
    <row r="3" spans="1:18" ht="15.75">
      <c r="A3" s="10" t="s">
        <v>1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3"/>
      <c r="Q3" s="13"/>
      <c r="R3" s="13"/>
    </row>
    <row r="4" spans="1:18" ht="14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</row>
    <row r="5" spans="1:18" ht="15">
      <c r="A5" s="168"/>
      <c r="B5" s="169"/>
      <c r="C5" s="170" t="s">
        <v>2</v>
      </c>
      <c r="D5" s="171"/>
      <c r="E5" s="171"/>
      <c r="F5" s="172"/>
      <c r="G5" s="170" t="s">
        <v>3</v>
      </c>
      <c r="H5" s="171"/>
      <c r="I5" s="171"/>
      <c r="J5" s="171"/>
      <c r="K5" s="171"/>
      <c r="L5" s="172"/>
      <c r="M5" s="173" t="s">
        <v>4</v>
      </c>
      <c r="N5" s="174"/>
      <c r="O5" s="173" t="s">
        <v>5</v>
      </c>
      <c r="P5" s="174"/>
      <c r="Q5" s="173" t="s">
        <v>6</v>
      </c>
      <c r="R5" s="177"/>
    </row>
    <row r="6" spans="1:18" ht="15.75">
      <c r="A6" s="14"/>
      <c r="B6" s="15"/>
      <c r="C6" s="179" t="s">
        <v>7</v>
      </c>
      <c r="D6" s="180"/>
      <c r="E6" s="179" t="s">
        <v>8</v>
      </c>
      <c r="F6" s="180"/>
      <c r="G6" s="179" t="s">
        <v>7</v>
      </c>
      <c r="H6" s="180"/>
      <c r="I6" s="179" t="s">
        <v>9</v>
      </c>
      <c r="J6" s="180"/>
      <c r="K6" s="179" t="s">
        <v>8</v>
      </c>
      <c r="L6" s="180"/>
      <c r="M6" s="175"/>
      <c r="N6" s="176"/>
      <c r="O6" s="175"/>
      <c r="P6" s="176"/>
      <c r="Q6" s="175"/>
      <c r="R6" s="178"/>
    </row>
    <row r="7" spans="1:18" ht="30">
      <c r="A7" s="16" t="s">
        <v>10</v>
      </c>
      <c r="B7" s="17"/>
      <c r="C7" s="18" t="s">
        <v>11</v>
      </c>
      <c r="D7" s="19" t="s">
        <v>12</v>
      </c>
      <c r="E7" s="20" t="str">
        <f t="shared" ref="E7:L7" si="0">C7</f>
        <v>Q1
2012</v>
      </c>
      <c r="F7" s="19" t="str">
        <f t="shared" si="0"/>
        <v>Q1
2011</v>
      </c>
      <c r="G7" s="20" t="str">
        <f t="shared" si="0"/>
        <v>Q1
2012</v>
      </c>
      <c r="H7" s="19" t="str">
        <f>F7</f>
        <v>Q1
2011</v>
      </c>
      <c r="I7" s="20" t="str">
        <f t="shared" si="0"/>
        <v>Q1
2012</v>
      </c>
      <c r="J7" s="19" t="str">
        <f t="shared" si="0"/>
        <v>Q1
2011</v>
      </c>
      <c r="K7" s="20" t="str">
        <f t="shared" si="0"/>
        <v>Q1
2012</v>
      </c>
      <c r="L7" s="19" t="str">
        <f t="shared" si="0"/>
        <v>Q1
2011</v>
      </c>
      <c r="M7" s="20" t="str">
        <f>I7</f>
        <v>Q1
2012</v>
      </c>
      <c r="N7" s="19" t="str">
        <f>J7</f>
        <v>Q1
2011</v>
      </c>
      <c r="O7" s="20" t="str">
        <f>K7</f>
        <v>Q1
2012</v>
      </c>
      <c r="P7" s="19" t="str">
        <f>L7</f>
        <v>Q1
2011</v>
      </c>
      <c r="Q7" s="20" t="str">
        <f>C7</f>
        <v>Q1
2012</v>
      </c>
      <c r="R7" s="19" t="str">
        <f>D7</f>
        <v>Q1
2011</v>
      </c>
    </row>
    <row r="8" spans="1:18" ht="15">
      <c r="A8" s="166"/>
      <c r="B8" s="167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ht="15">
      <c r="A9" s="24" t="s">
        <v>13</v>
      </c>
      <c r="B9" s="25"/>
      <c r="C9" s="26">
        <v>2599</v>
      </c>
      <c r="D9" s="27">
        <v>2364</v>
      </c>
      <c r="E9" s="26">
        <v>4245</v>
      </c>
      <c r="F9" s="27">
        <v>4363</v>
      </c>
      <c r="G9" s="26">
        <v>1449</v>
      </c>
      <c r="H9" s="27">
        <v>1522</v>
      </c>
      <c r="I9" s="26">
        <v>1457</v>
      </c>
      <c r="J9" s="27">
        <v>1456</v>
      </c>
      <c r="K9" s="26">
        <v>1835</v>
      </c>
      <c r="L9" s="27">
        <v>1788</v>
      </c>
      <c r="M9" s="26">
        <v>1680</v>
      </c>
      <c r="N9" s="27">
        <v>1487</v>
      </c>
      <c r="O9" s="26">
        <v>0</v>
      </c>
      <c r="P9" s="27">
        <v>0</v>
      </c>
      <c r="Q9" s="26">
        <f>C9+E9+G9+I9+K9+M9+O9</f>
        <v>13265</v>
      </c>
      <c r="R9" s="28">
        <f>D9+F9+H9+J9+L9+N9+P9</f>
        <v>12980</v>
      </c>
    </row>
    <row r="10" spans="1:18" ht="15">
      <c r="A10" s="29" t="s">
        <v>14</v>
      </c>
      <c r="B10" s="29" t="s">
        <v>15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</row>
    <row r="11" spans="1:18" ht="15">
      <c r="A11" s="32"/>
      <c r="B11" s="33" t="s">
        <v>16</v>
      </c>
      <c r="C11" s="34">
        <f>C13+C12</f>
        <v>2597</v>
      </c>
      <c r="D11" s="28">
        <f>D13+D12</f>
        <v>2358</v>
      </c>
      <c r="E11" s="34">
        <f t="shared" ref="E11:P11" si="1">E13+E12</f>
        <v>4328</v>
      </c>
      <c r="F11" s="28">
        <f t="shared" si="1"/>
        <v>3994</v>
      </c>
      <c r="G11" s="34">
        <f t="shared" si="1"/>
        <v>1449</v>
      </c>
      <c r="H11" s="28">
        <f t="shared" si="1"/>
        <v>1522</v>
      </c>
      <c r="I11" s="34">
        <f t="shared" si="1"/>
        <v>1408</v>
      </c>
      <c r="J11" s="28">
        <f t="shared" si="1"/>
        <v>1405</v>
      </c>
      <c r="K11" s="34">
        <f t="shared" si="1"/>
        <v>1373</v>
      </c>
      <c r="L11" s="28">
        <f t="shared" si="1"/>
        <v>1333</v>
      </c>
      <c r="M11" s="34">
        <f t="shared" si="1"/>
        <v>1619</v>
      </c>
      <c r="N11" s="28">
        <f t="shared" si="1"/>
        <v>1445</v>
      </c>
      <c r="O11" s="34">
        <f t="shared" si="1"/>
        <v>0</v>
      </c>
      <c r="P11" s="28">
        <f t="shared" si="1"/>
        <v>0</v>
      </c>
      <c r="Q11" s="34">
        <f t="shared" ref="Q11:R14" si="2">C11+E11+G11+I11+K11+M11+O11</f>
        <v>12774</v>
      </c>
      <c r="R11" s="28">
        <f t="shared" si="2"/>
        <v>12057</v>
      </c>
    </row>
    <row r="12" spans="1:18" ht="15">
      <c r="A12" s="32"/>
      <c r="B12" s="33" t="s">
        <v>17</v>
      </c>
      <c r="C12" s="34">
        <v>100</v>
      </c>
      <c r="D12" s="28">
        <v>115</v>
      </c>
      <c r="E12" s="34">
        <v>152</v>
      </c>
      <c r="F12" s="28">
        <v>180</v>
      </c>
      <c r="G12" s="34">
        <v>28</v>
      </c>
      <c r="H12" s="28">
        <v>28</v>
      </c>
      <c r="I12" s="34">
        <v>12</v>
      </c>
      <c r="J12" s="28">
        <v>4</v>
      </c>
      <c r="K12" s="34">
        <v>67</v>
      </c>
      <c r="L12" s="28">
        <v>56</v>
      </c>
      <c r="M12" s="34">
        <v>5</v>
      </c>
      <c r="N12" s="28">
        <v>4</v>
      </c>
      <c r="O12" s="34">
        <v>0</v>
      </c>
      <c r="P12" s="28">
        <v>0</v>
      </c>
      <c r="Q12" s="34">
        <f t="shared" si="2"/>
        <v>364</v>
      </c>
      <c r="R12" s="28">
        <f t="shared" si="2"/>
        <v>387</v>
      </c>
    </row>
    <row r="13" spans="1:18" ht="15">
      <c r="A13" s="32"/>
      <c r="B13" s="33" t="s">
        <v>18</v>
      </c>
      <c r="C13" s="35">
        <v>2497</v>
      </c>
      <c r="D13" s="36">
        <v>2243</v>
      </c>
      <c r="E13" s="35">
        <v>4176</v>
      </c>
      <c r="F13" s="36">
        <v>3814</v>
      </c>
      <c r="G13" s="35">
        <v>1421</v>
      </c>
      <c r="H13" s="36">
        <v>1494</v>
      </c>
      <c r="I13" s="35">
        <v>1396</v>
      </c>
      <c r="J13" s="36">
        <v>1401</v>
      </c>
      <c r="K13" s="35">
        <v>1306</v>
      </c>
      <c r="L13" s="36">
        <v>1277</v>
      </c>
      <c r="M13" s="35">
        <v>1614</v>
      </c>
      <c r="N13" s="36">
        <v>1441</v>
      </c>
      <c r="O13" s="35">
        <v>0</v>
      </c>
      <c r="P13" s="36">
        <v>0</v>
      </c>
      <c r="Q13" s="35">
        <f t="shared" si="2"/>
        <v>12410</v>
      </c>
      <c r="R13" s="36">
        <f t="shared" si="2"/>
        <v>11670</v>
      </c>
    </row>
    <row r="14" spans="1:18" ht="15">
      <c r="A14" s="37" t="s">
        <v>19</v>
      </c>
      <c r="B14" s="38" t="s">
        <v>20</v>
      </c>
      <c r="C14" s="39">
        <v>146</v>
      </c>
      <c r="D14" s="40">
        <v>141</v>
      </c>
      <c r="E14" s="39">
        <v>330</v>
      </c>
      <c r="F14" s="40">
        <v>335</v>
      </c>
      <c r="G14" s="39">
        <v>1089</v>
      </c>
      <c r="H14" s="40">
        <v>544</v>
      </c>
      <c r="I14" s="39">
        <v>359</v>
      </c>
      <c r="J14" s="40">
        <v>384</v>
      </c>
      <c r="K14" s="39">
        <v>51</v>
      </c>
      <c r="L14" s="40">
        <v>39</v>
      </c>
      <c r="M14" s="39">
        <v>12</v>
      </c>
      <c r="N14" s="40">
        <v>10</v>
      </c>
      <c r="O14" s="39">
        <v>0</v>
      </c>
      <c r="P14" s="40">
        <v>0</v>
      </c>
      <c r="Q14" s="39">
        <f t="shared" si="2"/>
        <v>1987</v>
      </c>
      <c r="R14" s="40">
        <f t="shared" si="2"/>
        <v>1453</v>
      </c>
    </row>
    <row r="15" spans="1:18" ht="15">
      <c r="A15" s="32" t="s">
        <v>21</v>
      </c>
      <c r="B15" s="41" t="s">
        <v>22</v>
      </c>
      <c r="C15" s="34"/>
      <c r="D15" s="28"/>
      <c r="E15" s="34"/>
      <c r="F15" s="28"/>
      <c r="G15" s="34"/>
      <c r="H15" s="28"/>
      <c r="I15" s="34"/>
      <c r="J15" s="28"/>
      <c r="K15" s="34"/>
      <c r="L15" s="28"/>
      <c r="M15" s="34"/>
      <c r="N15" s="28"/>
      <c r="O15" s="34"/>
      <c r="P15" s="28"/>
      <c r="Q15" s="34"/>
      <c r="R15" s="28"/>
    </row>
    <row r="16" spans="1:18" ht="15">
      <c r="A16" s="32"/>
      <c r="B16" s="33" t="s">
        <v>16</v>
      </c>
      <c r="C16" s="34">
        <f>C17+C18</f>
        <v>1898</v>
      </c>
      <c r="D16" s="28">
        <f t="shared" ref="D16:P16" si="3">D17+D18</f>
        <v>1652</v>
      </c>
      <c r="E16" s="34">
        <f t="shared" si="3"/>
        <v>2702</v>
      </c>
      <c r="F16" s="28">
        <f t="shared" si="3"/>
        <v>5554</v>
      </c>
      <c r="G16" s="34">
        <f t="shared" si="3"/>
        <v>2196</v>
      </c>
      <c r="H16" s="28">
        <f t="shared" si="3"/>
        <v>1766</v>
      </c>
      <c r="I16" s="34">
        <f t="shared" si="3"/>
        <v>1519</v>
      </c>
      <c r="J16" s="28">
        <f t="shared" si="3"/>
        <v>1540</v>
      </c>
      <c r="K16" s="34">
        <f t="shared" si="3"/>
        <v>875</v>
      </c>
      <c r="L16" s="28">
        <f t="shared" si="3"/>
        <v>851</v>
      </c>
      <c r="M16" s="34">
        <f t="shared" si="3"/>
        <v>1306</v>
      </c>
      <c r="N16" s="28">
        <f t="shared" si="3"/>
        <v>1186</v>
      </c>
      <c r="O16" s="34">
        <f t="shared" si="3"/>
        <v>0</v>
      </c>
      <c r="P16" s="28">
        <f t="shared" si="3"/>
        <v>0</v>
      </c>
      <c r="Q16" s="26">
        <f t="shared" ref="Q16:R18" si="4">C16+E16+G16+I16+K16+M16+O16</f>
        <v>10496</v>
      </c>
      <c r="R16" s="28">
        <f t="shared" si="4"/>
        <v>12549</v>
      </c>
    </row>
    <row r="17" spans="1:18" ht="15">
      <c r="A17" s="32"/>
      <c r="B17" s="33" t="s">
        <v>23</v>
      </c>
      <c r="C17" s="26">
        <v>94</v>
      </c>
      <c r="D17" s="27">
        <v>44</v>
      </c>
      <c r="E17" s="26">
        <v>32</v>
      </c>
      <c r="F17" s="27">
        <v>296</v>
      </c>
      <c r="G17" s="26">
        <v>16</v>
      </c>
      <c r="H17" s="27">
        <v>11</v>
      </c>
      <c r="I17" s="26">
        <v>6</v>
      </c>
      <c r="J17" s="27">
        <v>3</v>
      </c>
      <c r="K17" s="26">
        <v>72</v>
      </c>
      <c r="L17" s="27">
        <v>44</v>
      </c>
      <c r="M17" s="26">
        <v>0</v>
      </c>
      <c r="N17" s="27">
        <v>3</v>
      </c>
      <c r="O17" s="26">
        <v>0</v>
      </c>
      <c r="P17" s="27">
        <v>0</v>
      </c>
      <c r="Q17" s="26">
        <f t="shared" si="4"/>
        <v>220</v>
      </c>
      <c r="R17" s="28">
        <f t="shared" si="4"/>
        <v>401</v>
      </c>
    </row>
    <row r="18" spans="1:18" ht="15">
      <c r="A18" s="42"/>
      <c r="B18" s="43" t="s">
        <v>18</v>
      </c>
      <c r="C18" s="44">
        <v>1804</v>
      </c>
      <c r="D18" s="45">
        <v>1608</v>
      </c>
      <c r="E18" s="44">
        <v>2670</v>
      </c>
      <c r="F18" s="45">
        <v>5258</v>
      </c>
      <c r="G18" s="44">
        <v>2180</v>
      </c>
      <c r="H18" s="45">
        <v>1755</v>
      </c>
      <c r="I18" s="44">
        <v>1513</v>
      </c>
      <c r="J18" s="45">
        <v>1537</v>
      </c>
      <c r="K18" s="44">
        <v>803</v>
      </c>
      <c r="L18" s="45">
        <v>807</v>
      </c>
      <c r="M18" s="44">
        <v>1306</v>
      </c>
      <c r="N18" s="45">
        <v>1183</v>
      </c>
      <c r="O18" s="44">
        <v>0</v>
      </c>
      <c r="P18" s="45">
        <v>0</v>
      </c>
      <c r="Q18" s="44">
        <f t="shared" si="4"/>
        <v>10276</v>
      </c>
      <c r="R18" s="36">
        <f t="shared" si="4"/>
        <v>12148</v>
      </c>
    </row>
    <row r="19" spans="1:18" ht="15">
      <c r="A19" s="33" t="s">
        <v>24</v>
      </c>
      <c r="B19" s="46" t="s">
        <v>25</v>
      </c>
      <c r="C19" s="26"/>
      <c r="D19" s="27"/>
      <c r="E19" s="26"/>
      <c r="F19" s="27"/>
      <c r="G19" s="26"/>
      <c r="H19" s="27"/>
      <c r="I19" s="26"/>
      <c r="J19" s="27"/>
      <c r="K19" s="26"/>
      <c r="L19" s="27"/>
      <c r="M19" s="26"/>
      <c r="N19" s="27"/>
      <c r="O19" s="26"/>
      <c r="P19" s="27"/>
      <c r="Q19" s="26"/>
      <c r="R19" s="28"/>
    </row>
    <row r="20" spans="1:18" ht="15">
      <c r="A20" s="32"/>
      <c r="B20" s="33" t="s">
        <v>16</v>
      </c>
      <c r="C20" s="34">
        <f>C21+C22</f>
        <v>717</v>
      </c>
      <c r="D20" s="28">
        <f t="shared" ref="D20:P20" si="5">D21+D22</f>
        <v>671</v>
      </c>
      <c r="E20" s="34">
        <f t="shared" si="5"/>
        <v>1302</v>
      </c>
      <c r="F20" s="28">
        <f t="shared" si="5"/>
        <v>1145</v>
      </c>
      <c r="G20" s="34">
        <f t="shared" si="5"/>
        <v>247</v>
      </c>
      <c r="H20" s="28">
        <f t="shared" si="5"/>
        <v>256</v>
      </c>
      <c r="I20" s="34">
        <f t="shared" si="5"/>
        <v>166</v>
      </c>
      <c r="J20" s="28">
        <f t="shared" si="5"/>
        <v>155</v>
      </c>
      <c r="K20" s="34">
        <f t="shared" si="5"/>
        <v>462</v>
      </c>
      <c r="L20" s="28">
        <f t="shared" si="5"/>
        <v>444</v>
      </c>
      <c r="M20" s="34">
        <f t="shared" si="5"/>
        <v>315</v>
      </c>
      <c r="N20" s="28">
        <f t="shared" si="5"/>
        <v>263</v>
      </c>
      <c r="O20" s="34">
        <f t="shared" si="5"/>
        <v>0</v>
      </c>
      <c r="P20" s="28">
        <f t="shared" si="5"/>
        <v>0</v>
      </c>
      <c r="Q20" s="26">
        <f t="shared" ref="Q20:R22" si="6">C20+E20+G20+I20+K20+M20+O20</f>
        <v>3209</v>
      </c>
      <c r="R20" s="28">
        <f t="shared" si="6"/>
        <v>2934</v>
      </c>
    </row>
    <row r="21" spans="1:18" ht="15">
      <c r="A21" s="32"/>
      <c r="B21" s="33" t="s">
        <v>23</v>
      </c>
      <c r="C21" s="47">
        <v>31</v>
      </c>
      <c r="D21" s="48">
        <v>47</v>
      </c>
      <c r="E21" s="47">
        <v>10</v>
      </c>
      <c r="F21" s="48">
        <v>25</v>
      </c>
      <c r="G21" s="47">
        <v>4</v>
      </c>
      <c r="H21" s="48">
        <v>5</v>
      </c>
      <c r="I21" s="47">
        <v>3</v>
      </c>
      <c r="J21" s="48">
        <v>1</v>
      </c>
      <c r="K21" s="47">
        <v>5</v>
      </c>
      <c r="L21" s="48">
        <v>-1</v>
      </c>
      <c r="M21" s="47">
        <v>7</v>
      </c>
      <c r="N21" s="48">
        <v>0</v>
      </c>
      <c r="O21" s="47">
        <v>0</v>
      </c>
      <c r="P21" s="48">
        <v>0</v>
      </c>
      <c r="Q21" s="47">
        <f t="shared" si="6"/>
        <v>60</v>
      </c>
      <c r="R21" s="49">
        <f t="shared" si="6"/>
        <v>77</v>
      </c>
    </row>
    <row r="22" spans="1:18" ht="15">
      <c r="A22" s="32"/>
      <c r="B22" s="33" t="s">
        <v>18</v>
      </c>
      <c r="C22" s="26">
        <v>686</v>
      </c>
      <c r="D22" s="27">
        <v>624</v>
      </c>
      <c r="E22" s="26">
        <v>1292</v>
      </c>
      <c r="F22" s="27">
        <v>1120</v>
      </c>
      <c r="G22" s="26">
        <v>243</v>
      </c>
      <c r="H22" s="27">
        <v>251</v>
      </c>
      <c r="I22" s="26">
        <v>163</v>
      </c>
      <c r="J22" s="27">
        <v>154</v>
      </c>
      <c r="K22" s="26">
        <v>457</v>
      </c>
      <c r="L22" s="27">
        <v>445</v>
      </c>
      <c r="M22" s="26">
        <v>308</v>
      </c>
      <c r="N22" s="27">
        <v>263</v>
      </c>
      <c r="O22" s="26">
        <v>0</v>
      </c>
      <c r="P22" s="27">
        <v>0</v>
      </c>
      <c r="Q22" s="26">
        <f t="shared" si="6"/>
        <v>3149</v>
      </c>
      <c r="R22" s="28">
        <f t="shared" si="6"/>
        <v>2857</v>
      </c>
    </row>
    <row r="23" spans="1:18" ht="15">
      <c r="A23" s="50" t="s">
        <v>27</v>
      </c>
      <c r="B23" s="51" t="s">
        <v>28</v>
      </c>
      <c r="C23" s="52">
        <f>C13+C14-C18-C22</f>
        <v>153</v>
      </c>
      <c r="D23" s="53">
        <f t="shared" ref="D23:P23" si="7">D13+D14-D18-D22</f>
        <v>152</v>
      </c>
      <c r="E23" s="52">
        <f t="shared" si="7"/>
        <v>544</v>
      </c>
      <c r="F23" s="53">
        <f t="shared" si="7"/>
        <v>-2229</v>
      </c>
      <c r="G23" s="52">
        <f t="shared" si="7"/>
        <v>87</v>
      </c>
      <c r="H23" s="53">
        <f t="shared" si="7"/>
        <v>32</v>
      </c>
      <c r="I23" s="52">
        <f t="shared" si="7"/>
        <v>79</v>
      </c>
      <c r="J23" s="53">
        <f t="shared" si="7"/>
        <v>94</v>
      </c>
      <c r="K23" s="52">
        <f t="shared" si="7"/>
        <v>97</v>
      </c>
      <c r="L23" s="53">
        <f t="shared" si="7"/>
        <v>64</v>
      </c>
      <c r="M23" s="52">
        <f t="shared" si="7"/>
        <v>12</v>
      </c>
      <c r="N23" s="53">
        <f t="shared" si="7"/>
        <v>5</v>
      </c>
      <c r="O23" s="52">
        <f t="shared" si="7"/>
        <v>0</v>
      </c>
      <c r="P23" s="53">
        <f t="shared" si="7"/>
        <v>0</v>
      </c>
      <c r="Q23" s="52">
        <f t="shared" ref="Q23:R23" si="8">C23+E23+G23+I23+K23+M23+O23</f>
        <v>972</v>
      </c>
      <c r="R23" s="40">
        <f t="shared" si="8"/>
        <v>-1882</v>
      </c>
    </row>
    <row r="24" spans="1:18" ht="15">
      <c r="A24" s="33" t="s">
        <v>29</v>
      </c>
      <c r="B24" s="41" t="s">
        <v>30</v>
      </c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8"/>
    </row>
    <row r="25" spans="1:18" ht="15">
      <c r="A25" s="32"/>
      <c r="B25" s="33" t="s">
        <v>31</v>
      </c>
      <c r="C25" s="26">
        <v>514</v>
      </c>
      <c r="D25" s="27">
        <v>562</v>
      </c>
      <c r="E25" s="26">
        <v>1285</v>
      </c>
      <c r="F25" s="27">
        <v>1496</v>
      </c>
      <c r="G25" s="26">
        <v>1332</v>
      </c>
      <c r="H25" s="27">
        <v>905</v>
      </c>
      <c r="I25" s="26">
        <v>370</v>
      </c>
      <c r="J25" s="27">
        <v>435</v>
      </c>
      <c r="K25" s="26">
        <v>132</v>
      </c>
      <c r="L25" s="27">
        <v>142</v>
      </c>
      <c r="M25" s="26">
        <v>51</v>
      </c>
      <c r="N25" s="27">
        <v>55</v>
      </c>
      <c r="O25" s="26">
        <v>2</v>
      </c>
      <c r="P25" s="27">
        <v>-1</v>
      </c>
      <c r="Q25" s="26">
        <f t="shared" ref="Q25:R27" si="9">C25+E25+G25+I25+K25+M25+O25</f>
        <v>3686</v>
      </c>
      <c r="R25" s="28">
        <f t="shared" si="9"/>
        <v>3594</v>
      </c>
    </row>
    <row r="26" spans="1:18" ht="15">
      <c r="A26" s="32"/>
      <c r="B26" s="33" t="s">
        <v>32</v>
      </c>
      <c r="C26" s="26">
        <v>334</v>
      </c>
      <c r="D26" s="27">
        <v>279</v>
      </c>
      <c r="E26" s="26">
        <v>775</v>
      </c>
      <c r="F26" s="27">
        <v>840</v>
      </c>
      <c r="G26" s="26">
        <v>216</v>
      </c>
      <c r="H26" s="27">
        <v>348</v>
      </c>
      <c r="I26" s="26">
        <v>49</v>
      </c>
      <c r="J26" s="27">
        <v>86</v>
      </c>
      <c r="K26" s="26">
        <v>50</v>
      </c>
      <c r="L26" s="27">
        <v>64</v>
      </c>
      <c r="M26" s="26">
        <v>18</v>
      </c>
      <c r="N26" s="27">
        <v>21</v>
      </c>
      <c r="O26" s="26">
        <v>0</v>
      </c>
      <c r="P26" s="27">
        <v>0</v>
      </c>
      <c r="Q26" s="26">
        <f t="shared" si="9"/>
        <v>1442</v>
      </c>
      <c r="R26" s="28">
        <f t="shared" si="9"/>
        <v>1638</v>
      </c>
    </row>
    <row r="27" spans="1:18" ht="15">
      <c r="A27" s="32"/>
      <c r="B27" s="33" t="s">
        <v>33</v>
      </c>
      <c r="C27" s="26">
        <f>C25-C26</f>
        <v>180</v>
      </c>
      <c r="D27" s="27">
        <f t="shared" ref="D27:P27" si="10">D25-D26</f>
        <v>283</v>
      </c>
      <c r="E27" s="26">
        <f t="shared" si="10"/>
        <v>510</v>
      </c>
      <c r="F27" s="27">
        <f t="shared" si="10"/>
        <v>656</v>
      </c>
      <c r="G27" s="26">
        <f t="shared" si="10"/>
        <v>1116</v>
      </c>
      <c r="H27" s="27">
        <f t="shared" si="10"/>
        <v>557</v>
      </c>
      <c r="I27" s="26">
        <f t="shared" si="10"/>
        <v>321</v>
      </c>
      <c r="J27" s="27">
        <f t="shared" si="10"/>
        <v>349</v>
      </c>
      <c r="K27" s="26">
        <f t="shared" si="10"/>
        <v>82</v>
      </c>
      <c r="L27" s="27">
        <f t="shared" si="10"/>
        <v>78</v>
      </c>
      <c r="M27" s="26">
        <f t="shared" si="10"/>
        <v>33</v>
      </c>
      <c r="N27" s="27">
        <f t="shared" si="10"/>
        <v>34</v>
      </c>
      <c r="O27" s="26">
        <f t="shared" si="10"/>
        <v>2</v>
      </c>
      <c r="P27" s="27">
        <f t="shared" si="10"/>
        <v>-1</v>
      </c>
      <c r="Q27" s="26">
        <f t="shared" si="9"/>
        <v>2244</v>
      </c>
      <c r="R27" s="28">
        <f t="shared" si="9"/>
        <v>1956</v>
      </c>
    </row>
    <row r="28" spans="1:18" ht="15">
      <c r="A28" s="33" t="s">
        <v>34</v>
      </c>
      <c r="B28" s="41" t="s">
        <v>35</v>
      </c>
      <c r="C28" s="26">
        <v>19</v>
      </c>
      <c r="D28" s="27">
        <v>21</v>
      </c>
      <c r="E28" s="26">
        <v>45</v>
      </c>
      <c r="F28" s="27">
        <v>69</v>
      </c>
      <c r="G28" s="26">
        <v>20</v>
      </c>
      <c r="H28" s="27">
        <v>20</v>
      </c>
      <c r="I28" s="26">
        <v>13</v>
      </c>
      <c r="J28" s="27">
        <v>15</v>
      </c>
      <c r="K28" s="26">
        <v>35</v>
      </c>
      <c r="L28" s="27">
        <v>25</v>
      </c>
      <c r="M28" s="26">
        <v>15</v>
      </c>
      <c r="N28" s="27">
        <v>22</v>
      </c>
      <c r="O28" s="26">
        <v>12</v>
      </c>
      <c r="P28" s="27">
        <v>13</v>
      </c>
      <c r="Q28" s="26">
        <f t="shared" ref="Q28:R28" si="11">C28+E28+G28+I28+K28+M28+O28</f>
        <v>159</v>
      </c>
      <c r="R28" s="28">
        <f t="shared" si="11"/>
        <v>185</v>
      </c>
    </row>
    <row r="29" spans="1:18" ht="15">
      <c r="A29" s="33" t="s">
        <v>36</v>
      </c>
      <c r="B29" s="41" t="s">
        <v>37</v>
      </c>
      <c r="C29" s="47">
        <v>16</v>
      </c>
      <c r="D29" s="48">
        <v>17</v>
      </c>
      <c r="E29" s="47">
        <v>53</v>
      </c>
      <c r="F29" s="48">
        <v>49</v>
      </c>
      <c r="G29" s="47">
        <v>24</v>
      </c>
      <c r="H29" s="48">
        <v>28</v>
      </c>
      <c r="I29" s="47">
        <v>21</v>
      </c>
      <c r="J29" s="48">
        <v>16</v>
      </c>
      <c r="K29" s="47">
        <v>49</v>
      </c>
      <c r="L29" s="48">
        <v>56</v>
      </c>
      <c r="M29" s="47">
        <v>16</v>
      </c>
      <c r="N29" s="48">
        <v>14</v>
      </c>
      <c r="O29" s="47">
        <v>7</v>
      </c>
      <c r="P29" s="48">
        <v>10</v>
      </c>
      <c r="Q29" s="47">
        <f t="shared" ref="Q29:R29" si="12">C29+E29+G29+I29+K29+M29+O29</f>
        <v>186</v>
      </c>
      <c r="R29" s="49">
        <f t="shared" si="12"/>
        <v>190</v>
      </c>
    </row>
    <row r="30" spans="1:18" ht="28.5">
      <c r="A30" s="33" t="s">
        <v>38</v>
      </c>
      <c r="B30" s="41" t="s">
        <v>39</v>
      </c>
      <c r="C30" s="47">
        <f>-C14</f>
        <v>-146</v>
      </c>
      <c r="D30" s="47">
        <f t="shared" ref="D30:P30" si="13">-D14</f>
        <v>-141</v>
      </c>
      <c r="E30" s="47">
        <f t="shared" si="13"/>
        <v>-330</v>
      </c>
      <c r="F30" s="47">
        <f t="shared" si="13"/>
        <v>-335</v>
      </c>
      <c r="G30" s="47">
        <f t="shared" si="13"/>
        <v>-1089</v>
      </c>
      <c r="H30" s="47">
        <f t="shared" si="13"/>
        <v>-544</v>
      </c>
      <c r="I30" s="47">
        <f t="shared" si="13"/>
        <v>-359</v>
      </c>
      <c r="J30" s="47">
        <f t="shared" si="13"/>
        <v>-384</v>
      </c>
      <c r="K30" s="47">
        <f t="shared" si="13"/>
        <v>-51</v>
      </c>
      <c r="L30" s="47">
        <f t="shared" si="13"/>
        <v>-39</v>
      </c>
      <c r="M30" s="47">
        <f t="shared" si="13"/>
        <v>-12</v>
      </c>
      <c r="N30" s="47">
        <f t="shared" si="13"/>
        <v>-10</v>
      </c>
      <c r="O30" s="47">
        <f t="shared" si="13"/>
        <v>0</v>
      </c>
      <c r="P30" s="47">
        <f t="shared" si="13"/>
        <v>0</v>
      </c>
      <c r="Q30" s="47">
        <f t="shared" ref="Q30:R35" si="14">C30+E30+G30+I30+K30+M30+O30</f>
        <v>-1987</v>
      </c>
      <c r="R30" s="49">
        <f t="shared" si="14"/>
        <v>-1453</v>
      </c>
    </row>
    <row r="31" spans="1:18" ht="15">
      <c r="A31" s="50" t="s">
        <v>40</v>
      </c>
      <c r="B31" s="51" t="s">
        <v>41</v>
      </c>
      <c r="C31" s="52">
        <f t="shared" ref="C31:P31" si="15">C27+C28-C29+C30</f>
        <v>37</v>
      </c>
      <c r="D31" s="53">
        <f t="shared" si="15"/>
        <v>146</v>
      </c>
      <c r="E31" s="52">
        <f t="shared" si="15"/>
        <v>172</v>
      </c>
      <c r="F31" s="53">
        <f t="shared" si="15"/>
        <v>341</v>
      </c>
      <c r="G31" s="52">
        <f t="shared" si="15"/>
        <v>23</v>
      </c>
      <c r="H31" s="53">
        <f t="shared" si="15"/>
        <v>5</v>
      </c>
      <c r="I31" s="52">
        <f t="shared" si="15"/>
        <v>-46</v>
      </c>
      <c r="J31" s="53">
        <f t="shared" si="15"/>
        <v>-36</v>
      </c>
      <c r="K31" s="52">
        <f t="shared" si="15"/>
        <v>17</v>
      </c>
      <c r="L31" s="53">
        <f t="shared" si="15"/>
        <v>8</v>
      </c>
      <c r="M31" s="52">
        <f t="shared" si="15"/>
        <v>20</v>
      </c>
      <c r="N31" s="53">
        <f t="shared" si="15"/>
        <v>32</v>
      </c>
      <c r="O31" s="52">
        <f t="shared" si="15"/>
        <v>7</v>
      </c>
      <c r="P31" s="53">
        <f t="shared" si="15"/>
        <v>2</v>
      </c>
      <c r="Q31" s="52">
        <f t="shared" si="14"/>
        <v>230</v>
      </c>
      <c r="R31" s="40">
        <f t="shared" si="14"/>
        <v>498</v>
      </c>
    </row>
    <row r="32" spans="1:18" ht="15">
      <c r="A32" s="50" t="s">
        <v>42</v>
      </c>
      <c r="B32" s="54" t="s">
        <v>43</v>
      </c>
      <c r="C32" s="55">
        <f t="shared" ref="C32:P32" si="16">C23+C31</f>
        <v>190</v>
      </c>
      <c r="D32" s="56">
        <f t="shared" si="16"/>
        <v>298</v>
      </c>
      <c r="E32" s="55">
        <f t="shared" si="16"/>
        <v>716</v>
      </c>
      <c r="F32" s="56">
        <f t="shared" si="16"/>
        <v>-1888</v>
      </c>
      <c r="G32" s="55">
        <f t="shared" si="16"/>
        <v>110</v>
      </c>
      <c r="H32" s="56">
        <f t="shared" si="16"/>
        <v>37</v>
      </c>
      <c r="I32" s="55">
        <f t="shared" si="16"/>
        <v>33</v>
      </c>
      <c r="J32" s="56">
        <f t="shared" si="16"/>
        <v>58</v>
      </c>
      <c r="K32" s="55">
        <f t="shared" si="16"/>
        <v>114</v>
      </c>
      <c r="L32" s="56">
        <f t="shared" si="16"/>
        <v>72</v>
      </c>
      <c r="M32" s="55">
        <f t="shared" si="16"/>
        <v>32</v>
      </c>
      <c r="N32" s="56">
        <f t="shared" si="16"/>
        <v>37</v>
      </c>
      <c r="O32" s="55">
        <f t="shared" si="16"/>
        <v>7</v>
      </c>
      <c r="P32" s="56">
        <f t="shared" si="16"/>
        <v>2</v>
      </c>
      <c r="Q32" s="55">
        <f t="shared" si="14"/>
        <v>1202</v>
      </c>
      <c r="R32" s="57">
        <f t="shared" si="14"/>
        <v>-1384</v>
      </c>
    </row>
    <row r="33" spans="1:18" ht="29.25">
      <c r="A33" s="58" t="s">
        <v>44</v>
      </c>
      <c r="B33" s="59" t="s">
        <v>45</v>
      </c>
      <c r="C33" s="52">
        <v>-55</v>
      </c>
      <c r="D33" s="53">
        <v>-7</v>
      </c>
      <c r="E33" s="52">
        <v>-107</v>
      </c>
      <c r="F33" s="53">
        <v>-81</v>
      </c>
      <c r="G33" s="52">
        <v>2</v>
      </c>
      <c r="H33" s="53">
        <v>-7</v>
      </c>
      <c r="I33" s="52">
        <v>-10</v>
      </c>
      <c r="J33" s="53">
        <v>-12</v>
      </c>
      <c r="K33" s="52">
        <v>-59</v>
      </c>
      <c r="L33" s="53">
        <v>-61</v>
      </c>
      <c r="M33" s="52">
        <v>-30</v>
      </c>
      <c r="N33" s="53">
        <v>-4</v>
      </c>
      <c r="O33" s="52">
        <v>-2</v>
      </c>
      <c r="P33" s="53">
        <v>-4</v>
      </c>
      <c r="Q33" s="52">
        <f t="shared" si="14"/>
        <v>-261</v>
      </c>
      <c r="R33" s="40">
        <f t="shared" si="14"/>
        <v>-176</v>
      </c>
    </row>
    <row r="34" spans="1:18" ht="15">
      <c r="A34" s="33" t="s">
        <v>46</v>
      </c>
      <c r="B34" s="60" t="s">
        <v>47</v>
      </c>
      <c r="C34" s="44">
        <v>6</v>
      </c>
      <c r="D34" s="53">
        <v>88</v>
      </c>
      <c r="E34" s="52">
        <v>104</v>
      </c>
      <c r="F34" s="53">
        <v>-756</v>
      </c>
      <c r="G34" s="44">
        <v>26</v>
      </c>
      <c r="H34" s="45">
        <v>2</v>
      </c>
      <c r="I34" s="44">
        <v>7</v>
      </c>
      <c r="J34" s="45">
        <v>18</v>
      </c>
      <c r="K34" s="44">
        <v>12</v>
      </c>
      <c r="L34" s="45">
        <v>14</v>
      </c>
      <c r="M34" s="44">
        <v>-3</v>
      </c>
      <c r="N34" s="45">
        <v>16</v>
      </c>
      <c r="O34" s="44">
        <v>7</v>
      </c>
      <c r="P34" s="45">
        <v>6</v>
      </c>
      <c r="Q34" s="44">
        <f t="shared" si="14"/>
        <v>159</v>
      </c>
      <c r="R34" s="35">
        <f t="shared" si="14"/>
        <v>-612</v>
      </c>
    </row>
    <row r="35" spans="1:18" ht="15">
      <c r="A35" s="61" t="s">
        <v>48</v>
      </c>
      <c r="B35" s="62" t="s">
        <v>49</v>
      </c>
      <c r="C35" s="26">
        <f>C32+C33-C34</f>
        <v>129</v>
      </c>
      <c r="D35" s="26">
        <f>D32+D33-D34</f>
        <v>203</v>
      </c>
      <c r="E35" s="26">
        <f t="shared" ref="E35:P35" si="17">E32+E33-E34</f>
        <v>505</v>
      </c>
      <c r="F35" s="26">
        <f t="shared" si="17"/>
        <v>-1213</v>
      </c>
      <c r="G35" s="26">
        <f t="shared" si="17"/>
        <v>86</v>
      </c>
      <c r="H35" s="26">
        <f t="shared" si="17"/>
        <v>28</v>
      </c>
      <c r="I35" s="26">
        <f t="shared" si="17"/>
        <v>16</v>
      </c>
      <c r="J35" s="26">
        <f t="shared" si="17"/>
        <v>28</v>
      </c>
      <c r="K35" s="26">
        <f t="shared" si="17"/>
        <v>43</v>
      </c>
      <c r="L35" s="26">
        <f t="shared" si="17"/>
        <v>-3</v>
      </c>
      <c r="M35" s="26">
        <f t="shared" si="17"/>
        <v>5</v>
      </c>
      <c r="N35" s="26">
        <f t="shared" si="17"/>
        <v>17</v>
      </c>
      <c r="O35" s="26">
        <f t="shared" si="17"/>
        <v>-2</v>
      </c>
      <c r="P35" s="26">
        <f t="shared" si="17"/>
        <v>-8</v>
      </c>
      <c r="Q35" s="26">
        <f t="shared" si="14"/>
        <v>782</v>
      </c>
      <c r="R35" s="28">
        <f t="shared" si="14"/>
        <v>-948</v>
      </c>
    </row>
    <row r="36" spans="1:18" ht="15">
      <c r="A36" s="63"/>
      <c r="B36" s="24" t="s">
        <v>26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8"/>
    </row>
    <row r="37" spans="1:18" ht="15">
      <c r="A37" s="13"/>
      <c r="B37" s="64" t="s">
        <v>50</v>
      </c>
      <c r="C37" s="26">
        <f>C35-C38</f>
        <v>129</v>
      </c>
      <c r="D37" s="26">
        <f t="shared" ref="D37:P37" si="18">D35-D38</f>
        <v>203</v>
      </c>
      <c r="E37" s="26">
        <f t="shared" si="18"/>
        <v>505</v>
      </c>
      <c r="F37" s="26">
        <f t="shared" si="18"/>
        <v>-1213</v>
      </c>
      <c r="G37" s="26">
        <f t="shared" si="18"/>
        <v>86</v>
      </c>
      <c r="H37" s="26">
        <f t="shared" si="18"/>
        <v>29</v>
      </c>
      <c r="I37" s="26">
        <f t="shared" si="18"/>
        <v>16</v>
      </c>
      <c r="J37" s="26">
        <f t="shared" si="18"/>
        <v>28</v>
      </c>
      <c r="K37" s="26">
        <f t="shared" si="18"/>
        <v>40</v>
      </c>
      <c r="L37" s="26">
        <f t="shared" si="18"/>
        <v>-3</v>
      </c>
      <c r="M37" s="26">
        <f t="shared" si="18"/>
        <v>6</v>
      </c>
      <c r="N37" s="26">
        <f t="shared" si="18"/>
        <v>17</v>
      </c>
      <c r="O37" s="26">
        <f t="shared" si="18"/>
        <v>-2</v>
      </c>
      <c r="P37" s="26">
        <f t="shared" si="18"/>
        <v>-8</v>
      </c>
      <c r="Q37" s="26">
        <f t="shared" ref="Q37:R38" si="19">C37+E37+G37+I37+K37+M37+O37</f>
        <v>780</v>
      </c>
      <c r="R37" s="28">
        <f t="shared" si="19"/>
        <v>-947</v>
      </c>
    </row>
    <row r="38" spans="1:18" ht="15.75" thickBot="1">
      <c r="A38" s="65"/>
      <c r="B38" s="66" t="s">
        <v>51</v>
      </c>
      <c r="C38" s="67">
        <v>0</v>
      </c>
      <c r="D38" s="68">
        <v>0</v>
      </c>
      <c r="E38" s="67">
        <v>0</v>
      </c>
      <c r="F38" s="68">
        <v>0</v>
      </c>
      <c r="G38" s="67">
        <v>0</v>
      </c>
      <c r="H38" s="68">
        <v>-1</v>
      </c>
      <c r="I38" s="67">
        <v>0</v>
      </c>
      <c r="J38" s="68">
        <v>0</v>
      </c>
      <c r="K38" s="67">
        <v>3</v>
      </c>
      <c r="L38" s="68">
        <v>0</v>
      </c>
      <c r="M38" s="67">
        <v>-1</v>
      </c>
      <c r="N38" s="68">
        <v>0</v>
      </c>
      <c r="O38" s="67">
        <v>0</v>
      </c>
      <c r="P38" s="68">
        <v>0</v>
      </c>
      <c r="Q38" s="67">
        <f t="shared" si="19"/>
        <v>2</v>
      </c>
      <c r="R38" s="69">
        <f t="shared" si="19"/>
        <v>-1</v>
      </c>
    </row>
    <row r="39" spans="1:18" ht="15.75" thickTop="1">
      <c r="A39" s="70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</sheetData>
  <mergeCells count="12">
    <mergeCell ref="O5:P6"/>
    <mergeCell ref="Q5:R6"/>
    <mergeCell ref="C6:D6"/>
    <mergeCell ref="E6:F6"/>
    <mergeCell ref="G6:H6"/>
    <mergeCell ref="I6:J6"/>
    <mergeCell ref="K6:L6"/>
    <mergeCell ref="A8:B8"/>
    <mergeCell ref="A5:B5"/>
    <mergeCell ref="C5:F5"/>
    <mergeCell ref="G5:L5"/>
    <mergeCell ref="M5:N6"/>
  </mergeCells>
  <pageMargins left="0.34" right="0.18" top="0.78740157480314965" bottom="0.49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"/>
  <sheetViews>
    <sheetView zoomScale="70" zoomScaleNormal="70" workbookViewId="0">
      <selection activeCell="X31" sqref="X31"/>
    </sheetView>
  </sheetViews>
  <sheetFormatPr baseColWidth="10" defaultRowHeight="12.75"/>
  <cols>
    <col min="1" max="3" width="3.7109375" customWidth="1"/>
    <col min="4" max="4" width="50.5703125" customWidth="1"/>
  </cols>
  <sheetData>
    <row r="1" spans="1:20" ht="20.25">
      <c r="A1" s="4" t="s">
        <v>52</v>
      </c>
      <c r="B1" s="5"/>
      <c r="C1" s="5"/>
      <c r="D1" s="5"/>
      <c r="E1" s="5"/>
      <c r="F1" s="72"/>
      <c r="G1" s="72"/>
      <c r="H1" s="72"/>
      <c r="I1" s="73"/>
      <c r="J1" s="73"/>
      <c r="K1" s="73"/>
      <c r="L1" s="73"/>
      <c r="M1" s="74"/>
      <c r="N1" s="74"/>
      <c r="O1" s="74"/>
      <c r="P1" s="74"/>
      <c r="Q1" s="2"/>
      <c r="R1" s="2"/>
      <c r="S1" s="2"/>
      <c r="T1" s="75"/>
    </row>
    <row r="2" spans="1:20" ht="15">
      <c r="A2" s="76"/>
      <c r="B2" s="76"/>
      <c r="C2" s="76"/>
      <c r="D2" s="76"/>
      <c r="E2" s="12"/>
      <c r="F2" s="12"/>
      <c r="G2" s="12"/>
      <c r="H2" s="12"/>
      <c r="I2" s="77"/>
      <c r="J2" s="77"/>
      <c r="K2" s="77"/>
      <c r="L2" s="77"/>
      <c r="M2" s="78"/>
      <c r="N2" s="78"/>
      <c r="O2" s="78"/>
      <c r="P2" s="78"/>
      <c r="Q2" s="12"/>
      <c r="R2" s="12"/>
      <c r="S2" s="78"/>
      <c r="T2" s="78"/>
    </row>
    <row r="3" spans="1:20" ht="15">
      <c r="A3" s="79" t="s">
        <v>53</v>
      </c>
      <c r="B3" s="79"/>
      <c r="C3" s="79"/>
      <c r="D3" s="80"/>
      <c r="E3" s="188" t="s">
        <v>2</v>
      </c>
      <c r="F3" s="189"/>
      <c r="G3" s="189"/>
      <c r="H3" s="190"/>
      <c r="I3" s="188" t="s">
        <v>3</v>
      </c>
      <c r="J3" s="189"/>
      <c r="K3" s="189"/>
      <c r="L3" s="189"/>
      <c r="M3" s="189"/>
      <c r="N3" s="190"/>
      <c r="O3" s="191" t="s">
        <v>54</v>
      </c>
      <c r="P3" s="192"/>
      <c r="Q3" s="191" t="s">
        <v>55</v>
      </c>
      <c r="R3" s="192"/>
      <c r="S3" s="191" t="s">
        <v>6</v>
      </c>
      <c r="T3" s="193"/>
    </row>
    <row r="4" spans="1:20" ht="15">
      <c r="A4" s="81"/>
      <c r="B4" s="81"/>
      <c r="C4" s="82"/>
      <c r="D4" s="83"/>
      <c r="E4" s="194" t="s">
        <v>7</v>
      </c>
      <c r="F4" s="195"/>
      <c r="G4" s="194" t="s">
        <v>56</v>
      </c>
      <c r="H4" s="195"/>
      <c r="I4" s="194" t="s">
        <v>57</v>
      </c>
      <c r="J4" s="195"/>
      <c r="K4" s="194" t="s">
        <v>9</v>
      </c>
      <c r="L4" s="195"/>
      <c r="M4" s="194" t="s">
        <v>56</v>
      </c>
      <c r="N4" s="195"/>
      <c r="O4" s="84"/>
      <c r="P4" s="85"/>
      <c r="Q4" s="84"/>
      <c r="R4" s="85"/>
      <c r="S4" s="86"/>
      <c r="T4" s="87"/>
    </row>
    <row r="5" spans="1:20" ht="30">
      <c r="A5" s="88"/>
      <c r="B5" s="88"/>
      <c r="C5" s="88"/>
      <c r="D5" s="17"/>
      <c r="E5" s="89" t="s">
        <v>58</v>
      </c>
      <c r="F5" s="90" t="s">
        <v>59</v>
      </c>
      <c r="G5" s="89" t="str">
        <f>E5</f>
        <v>31.03.2012
€m</v>
      </c>
      <c r="H5" s="90" t="str">
        <f>F5</f>
        <v>31.12.2011
€m</v>
      </c>
      <c r="I5" s="89" t="str">
        <f>E5</f>
        <v>31.03.2012
€m</v>
      </c>
      <c r="J5" s="90" t="str">
        <f>H5</f>
        <v>31.12.2011
€m</v>
      </c>
      <c r="K5" s="91" t="str">
        <f>I5</f>
        <v>31.03.2012
€m</v>
      </c>
      <c r="L5" s="90" t="str">
        <f>H5</f>
        <v>31.12.2011
€m</v>
      </c>
      <c r="M5" s="89" t="str">
        <f>I5</f>
        <v>31.03.2012
€m</v>
      </c>
      <c r="N5" s="90" t="str">
        <f>H5</f>
        <v>31.12.2011
€m</v>
      </c>
      <c r="O5" s="89" t="str">
        <f>G5</f>
        <v>31.03.2012
€m</v>
      </c>
      <c r="P5" s="92" t="str">
        <f>H5</f>
        <v>31.12.2011
€m</v>
      </c>
      <c r="Q5" s="89" t="str">
        <f>I5</f>
        <v>31.03.2012
€m</v>
      </c>
      <c r="R5" s="92" t="str">
        <f>H5</f>
        <v>31.12.2011
€m</v>
      </c>
      <c r="S5" s="89" t="str">
        <f>E5</f>
        <v>31.03.2012
€m</v>
      </c>
      <c r="T5" s="92" t="str">
        <f>F5</f>
        <v>31.12.2011
€m</v>
      </c>
    </row>
    <row r="6" spans="1:20" ht="15">
      <c r="A6" s="78"/>
      <c r="B6" s="78"/>
      <c r="C6" s="78"/>
      <c r="D6" s="93"/>
      <c r="E6" s="94"/>
      <c r="F6" s="95"/>
      <c r="G6" s="96"/>
      <c r="H6" s="97"/>
      <c r="I6" s="96"/>
      <c r="J6" s="97"/>
      <c r="K6" s="97"/>
      <c r="L6" s="97"/>
      <c r="M6" s="96"/>
      <c r="N6" s="97"/>
      <c r="O6" s="96"/>
      <c r="P6" s="97"/>
      <c r="Q6" s="96"/>
      <c r="R6" s="97"/>
      <c r="S6" s="96"/>
      <c r="T6" s="97"/>
    </row>
    <row r="7" spans="1:20" ht="15">
      <c r="A7" s="98" t="s">
        <v>60</v>
      </c>
      <c r="B7" s="99" t="s">
        <v>61</v>
      </c>
      <c r="C7" s="98"/>
      <c r="D7" s="100"/>
      <c r="E7" s="101">
        <v>157</v>
      </c>
      <c r="F7" s="102">
        <v>169</v>
      </c>
      <c r="G7" s="101">
        <v>1950</v>
      </c>
      <c r="H7" s="102">
        <v>2007</v>
      </c>
      <c r="I7" s="101">
        <v>1090</v>
      </c>
      <c r="J7" s="102">
        <v>1104</v>
      </c>
      <c r="K7" s="101">
        <v>682</v>
      </c>
      <c r="L7" s="102">
        <v>683</v>
      </c>
      <c r="M7" s="101">
        <v>918</v>
      </c>
      <c r="N7" s="102">
        <v>911</v>
      </c>
      <c r="O7" s="101">
        <v>192</v>
      </c>
      <c r="P7" s="102">
        <v>199</v>
      </c>
      <c r="Q7" s="101">
        <v>13</v>
      </c>
      <c r="R7" s="102">
        <v>19</v>
      </c>
      <c r="S7" s="101">
        <f>E7+G7+I7+K7+M7+O7+Q7</f>
        <v>5002</v>
      </c>
      <c r="T7" s="102">
        <v>5092</v>
      </c>
    </row>
    <row r="8" spans="1:20" ht="15">
      <c r="A8" s="103" t="s">
        <v>62</v>
      </c>
      <c r="B8" s="104" t="s">
        <v>63</v>
      </c>
      <c r="C8" s="103"/>
      <c r="D8" s="103"/>
      <c r="E8" s="105"/>
      <c r="F8" s="106"/>
      <c r="G8" s="105"/>
      <c r="H8" s="106"/>
      <c r="I8" s="105"/>
      <c r="J8" s="106"/>
      <c r="K8" s="105"/>
      <c r="L8" s="106"/>
      <c r="M8" s="105"/>
      <c r="N8" s="106"/>
      <c r="O8" s="105"/>
      <c r="P8" s="106"/>
      <c r="Q8" s="105"/>
      <c r="R8" s="106"/>
      <c r="S8" s="105"/>
      <c r="T8" s="106"/>
    </row>
    <row r="9" spans="1:20" ht="15">
      <c r="A9" s="103"/>
      <c r="B9" s="104"/>
      <c r="C9" s="103"/>
      <c r="D9" s="103"/>
      <c r="E9" s="101"/>
      <c r="F9" s="102"/>
      <c r="G9" s="101"/>
      <c r="H9" s="102"/>
      <c r="I9" s="101"/>
      <c r="J9" s="102"/>
      <c r="K9" s="101"/>
      <c r="L9" s="102"/>
      <c r="M9" s="101"/>
      <c r="N9" s="102"/>
      <c r="O9" s="101"/>
      <c r="P9" s="102"/>
      <c r="Q9" s="101"/>
      <c r="R9" s="102"/>
      <c r="S9" s="101"/>
      <c r="T9" s="102"/>
    </row>
    <row r="10" spans="1:20" ht="15">
      <c r="A10" s="12"/>
      <c r="B10" s="107" t="s">
        <v>64</v>
      </c>
      <c r="C10" s="198" t="s">
        <v>65</v>
      </c>
      <c r="D10" s="199"/>
      <c r="E10" s="109">
        <v>241</v>
      </c>
      <c r="F10" s="110">
        <v>257</v>
      </c>
      <c r="G10" s="109">
        <v>1202</v>
      </c>
      <c r="H10" s="110">
        <v>1187</v>
      </c>
      <c r="I10" s="109">
        <v>1427</v>
      </c>
      <c r="J10" s="110">
        <v>1445</v>
      </c>
      <c r="K10" s="109">
        <v>792</v>
      </c>
      <c r="L10" s="110">
        <v>796</v>
      </c>
      <c r="M10" s="109">
        <v>109</v>
      </c>
      <c r="N10" s="110">
        <v>109</v>
      </c>
      <c r="O10" s="109">
        <v>30</v>
      </c>
      <c r="P10" s="110">
        <v>31</v>
      </c>
      <c r="Q10" s="109">
        <v>68</v>
      </c>
      <c r="R10" s="110">
        <v>64</v>
      </c>
      <c r="S10" s="101">
        <f>E10+G10+I10+K10+M10+O10+Q10</f>
        <v>3869</v>
      </c>
      <c r="T10" s="110">
        <v>3889</v>
      </c>
    </row>
    <row r="11" spans="1:20" ht="15">
      <c r="A11" s="12"/>
      <c r="B11" s="107" t="s">
        <v>66</v>
      </c>
      <c r="C11" s="181" t="s">
        <v>67</v>
      </c>
      <c r="D11" s="182"/>
      <c r="E11" s="109">
        <v>16</v>
      </c>
      <c r="F11" s="110">
        <v>89</v>
      </c>
      <c r="G11" s="109">
        <v>565</v>
      </c>
      <c r="H11" s="110">
        <v>453</v>
      </c>
      <c r="I11" s="109">
        <v>133</v>
      </c>
      <c r="J11" s="110">
        <v>132</v>
      </c>
      <c r="K11" s="109">
        <v>99</v>
      </c>
      <c r="L11" s="110">
        <v>98</v>
      </c>
      <c r="M11" s="109">
        <v>223</v>
      </c>
      <c r="N11" s="110">
        <v>226</v>
      </c>
      <c r="O11" s="109">
        <v>89</v>
      </c>
      <c r="P11" s="110">
        <v>82</v>
      </c>
      <c r="Q11" s="109">
        <v>76</v>
      </c>
      <c r="R11" s="110">
        <v>74</v>
      </c>
      <c r="S11" s="101">
        <f>E11+G11+I11+K11+M11+O11+Q11</f>
        <v>1201</v>
      </c>
      <c r="T11" s="110">
        <v>1154</v>
      </c>
    </row>
    <row r="12" spans="1:20" ht="15">
      <c r="A12" s="12"/>
      <c r="B12" s="107"/>
      <c r="C12" s="24" t="s">
        <v>68</v>
      </c>
      <c r="D12" s="111"/>
      <c r="E12" s="109">
        <v>1</v>
      </c>
      <c r="F12" s="110">
        <v>75</v>
      </c>
      <c r="G12" s="109">
        <v>495</v>
      </c>
      <c r="H12" s="110">
        <v>386</v>
      </c>
      <c r="I12" s="109">
        <v>101</v>
      </c>
      <c r="J12" s="110">
        <v>101</v>
      </c>
      <c r="K12" s="109">
        <v>87</v>
      </c>
      <c r="L12" s="110">
        <v>86</v>
      </c>
      <c r="M12" s="109">
        <v>144</v>
      </c>
      <c r="N12" s="110">
        <v>148</v>
      </c>
      <c r="O12" s="109">
        <v>77</v>
      </c>
      <c r="P12" s="110">
        <v>71</v>
      </c>
      <c r="Q12" s="109">
        <v>59</v>
      </c>
      <c r="R12" s="110">
        <v>57</v>
      </c>
      <c r="S12" s="101">
        <f>E12+G12+I12+K12+M12+O12+Q12</f>
        <v>964</v>
      </c>
      <c r="T12" s="110">
        <v>924</v>
      </c>
    </row>
    <row r="13" spans="1:20" ht="15">
      <c r="A13" s="12"/>
      <c r="B13" s="12" t="s">
        <v>69</v>
      </c>
      <c r="C13" s="112" t="s">
        <v>70</v>
      </c>
      <c r="D13" s="12"/>
      <c r="E13" s="109">
        <v>14</v>
      </c>
      <c r="F13" s="110">
        <v>14</v>
      </c>
      <c r="G13" s="109">
        <v>55</v>
      </c>
      <c r="H13" s="110">
        <v>56</v>
      </c>
      <c r="I13" s="109">
        <v>35341</v>
      </c>
      <c r="J13" s="110">
        <v>33910</v>
      </c>
      <c r="K13" s="109">
        <v>16691</v>
      </c>
      <c r="L13" s="110">
        <v>16934</v>
      </c>
      <c r="M13" s="109">
        <v>2395</v>
      </c>
      <c r="N13" s="110">
        <v>2323</v>
      </c>
      <c r="O13" s="109">
        <v>23</v>
      </c>
      <c r="P13" s="110">
        <v>23</v>
      </c>
      <c r="Q13" s="109">
        <v>0</v>
      </c>
      <c r="R13" s="110">
        <v>0</v>
      </c>
      <c r="S13" s="101">
        <f>E13+G13+I13+K13+M13+O13+Q13</f>
        <v>54519</v>
      </c>
      <c r="T13" s="110">
        <v>53260</v>
      </c>
    </row>
    <row r="14" spans="1:20" ht="15">
      <c r="A14" s="12"/>
      <c r="B14" s="12" t="s">
        <v>71</v>
      </c>
      <c r="C14" s="112" t="s">
        <v>72</v>
      </c>
      <c r="D14" s="12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09"/>
      <c r="R14" s="110"/>
      <c r="S14" s="109"/>
      <c r="T14" s="110"/>
    </row>
    <row r="15" spans="1:20" ht="15">
      <c r="A15" s="12"/>
      <c r="B15" s="12"/>
      <c r="C15" s="12" t="s">
        <v>14</v>
      </c>
      <c r="D15" s="112" t="s">
        <v>73</v>
      </c>
      <c r="E15" s="109">
        <v>0</v>
      </c>
      <c r="F15" s="110">
        <v>0</v>
      </c>
      <c r="G15" s="109">
        <v>0</v>
      </c>
      <c r="H15" s="110">
        <v>0</v>
      </c>
      <c r="I15" s="109">
        <v>11</v>
      </c>
      <c r="J15" s="110">
        <v>13</v>
      </c>
      <c r="K15" s="109">
        <v>0</v>
      </c>
      <c r="L15" s="110">
        <v>0</v>
      </c>
      <c r="M15" s="109">
        <v>0</v>
      </c>
      <c r="N15" s="110">
        <v>0</v>
      </c>
      <c r="O15" s="109">
        <v>0</v>
      </c>
      <c r="P15" s="110">
        <v>0</v>
      </c>
      <c r="Q15" s="109">
        <v>0</v>
      </c>
      <c r="R15" s="110">
        <v>0</v>
      </c>
      <c r="S15" s="101">
        <f>E15+G15+I15+K15+M15+O15+Q15</f>
        <v>11</v>
      </c>
      <c r="T15" s="110">
        <v>13</v>
      </c>
    </row>
    <row r="16" spans="1:20" ht="15">
      <c r="A16" s="12"/>
      <c r="B16" s="12"/>
      <c r="C16" s="12" t="s">
        <v>19</v>
      </c>
      <c r="D16" s="112" t="s">
        <v>74</v>
      </c>
      <c r="E16" s="109">
        <v>14286</v>
      </c>
      <c r="F16" s="110">
        <v>14489</v>
      </c>
      <c r="G16" s="109">
        <v>52207</v>
      </c>
      <c r="H16" s="110">
        <v>51355</v>
      </c>
      <c r="I16" s="109">
        <v>34775</v>
      </c>
      <c r="J16" s="110">
        <v>34352</v>
      </c>
      <c r="K16" s="109">
        <v>14045</v>
      </c>
      <c r="L16" s="110">
        <v>13073</v>
      </c>
      <c r="M16" s="109">
        <v>5914</v>
      </c>
      <c r="N16" s="110">
        <v>6089</v>
      </c>
      <c r="O16" s="109">
        <v>3375</v>
      </c>
      <c r="P16" s="110">
        <v>4080</v>
      </c>
      <c r="Q16" s="109">
        <v>727</v>
      </c>
      <c r="R16" s="110">
        <v>239</v>
      </c>
      <c r="S16" s="101">
        <f>E16+G16+I16+K16+M16+O16+Q16</f>
        <v>125329</v>
      </c>
      <c r="T16" s="110">
        <v>123677</v>
      </c>
    </row>
    <row r="17" spans="1:20" ht="15">
      <c r="A17" s="12"/>
      <c r="B17" s="12"/>
      <c r="C17" s="113" t="s">
        <v>21</v>
      </c>
      <c r="D17" s="114" t="s">
        <v>75</v>
      </c>
      <c r="E17" s="115">
        <v>484</v>
      </c>
      <c r="F17" s="116">
        <v>549</v>
      </c>
      <c r="G17" s="115">
        <v>776</v>
      </c>
      <c r="H17" s="116">
        <v>909</v>
      </c>
      <c r="I17" s="115">
        <v>925</v>
      </c>
      <c r="J17" s="116">
        <v>989</v>
      </c>
      <c r="K17" s="115">
        <v>86</v>
      </c>
      <c r="L17" s="116">
        <v>70</v>
      </c>
      <c r="M17" s="115">
        <v>15</v>
      </c>
      <c r="N17" s="116">
        <v>9</v>
      </c>
      <c r="O17" s="115">
        <v>10</v>
      </c>
      <c r="P17" s="116">
        <v>10</v>
      </c>
      <c r="Q17" s="115">
        <v>0</v>
      </c>
      <c r="R17" s="116">
        <v>0</v>
      </c>
      <c r="S17" s="115">
        <f>E17+G17+I17+K17+M17+O17+Q17</f>
        <v>2296</v>
      </c>
      <c r="T17" s="116">
        <v>2536</v>
      </c>
    </row>
    <row r="18" spans="1:20" ht="15">
      <c r="A18" s="103"/>
      <c r="B18" s="103"/>
      <c r="C18" s="103"/>
      <c r="D18" s="104"/>
      <c r="E18" s="101">
        <f>E15+E16+E17</f>
        <v>14770</v>
      </c>
      <c r="F18" s="101">
        <f>F15+F16+F17</f>
        <v>15038</v>
      </c>
      <c r="G18" s="101">
        <f t="shared" ref="G18:T18" si="0">G15+G16+G17</f>
        <v>52983</v>
      </c>
      <c r="H18" s="101">
        <f t="shared" si="0"/>
        <v>52264</v>
      </c>
      <c r="I18" s="101">
        <f t="shared" si="0"/>
        <v>35711</v>
      </c>
      <c r="J18" s="101">
        <f t="shared" si="0"/>
        <v>35354</v>
      </c>
      <c r="K18" s="101">
        <f t="shared" si="0"/>
        <v>14131</v>
      </c>
      <c r="L18" s="101">
        <f t="shared" si="0"/>
        <v>13143</v>
      </c>
      <c r="M18" s="101">
        <f t="shared" si="0"/>
        <v>5929</v>
      </c>
      <c r="N18" s="101">
        <f t="shared" si="0"/>
        <v>6098</v>
      </c>
      <c r="O18" s="101">
        <f t="shared" si="0"/>
        <v>3385</v>
      </c>
      <c r="P18" s="101">
        <f t="shared" si="0"/>
        <v>4090</v>
      </c>
      <c r="Q18" s="101">
        <f t="shared" si="0"/>
        <v>727</v>
      </c>
      <c r="R18" s="101">
        <f t="shared" si="0"/>
        <v>239</v>
      </c>
      <c r="S18" s="101">
        <f t="shared" si="0"/>
        <v>127636</v>
      </c>
      <c r="T18" s="101">
        <f t="shared" si="0"/>
        <v>126226</v>
      </c>
    </row>
    <row r="19" spans="1:20" ht="15">
      <c r="A19" s="12"/>
      <c r="B19" s="107" t="s">
        <v>76</v>
      </c>
      <c r="C19" s="181" t="s">
        <v>77</v>
      </c>
      <c r="D19" s="182"/>
      <c r="E19" s="109">
        <v>7522</v>
      </c>
      <c r="F19" s="110">
        <v>7784</v>
      </c>
      <c r="G19" s="109">
        <v>1210</v>
      </c>
      <c r="H19" s="110">
        <v>1196</v>
      </c>
      <c r="I19" s="109">
        <v>163</v>
      </c>
      <c r="J19" s="110">
        <v>165</v>
      </c>
      <c r="K19" s="109">
        <v>1</v>
      </c>
      <c r="L19" s="110">
        <v>1</v>
      </c>
      <c r="M19" s="109">
        <v>4</v>
      </c>
      <c r="N19" s="110">
        <v>4</v>
      </c>
      <c r="O19" s="109">
        <v>305</v>
      </c>
      <c r="P19" s="110">
        <v>280</v>
      </c>
      <c r="Q19" s="109">
        <v>0</v>
      </c>
      <c r="R19" s="110">
        <v>0</v>
      </c>
      <c r="S19" s="101">
        <f>E19+G19+I19+K19+M19+O19+Q19</f>
        <v>9205</v>
      </c>
      <c r="T19" s="110">
        <v>9430</v>
      </c>
    </row>
    <row r="20" spans="1:20" ht="15">
      <c r="A20" s="12"/>
      <c r="B20" s="113" t="s">
        <v>78</v>
      </c>
      <c r="C20" s="117" t="s">
        <v>79</v>
      </c>
      <c r="D20" s="117"/>
      <c r="E20" s="118">
        <v>146</v>
      </c>
      <c r="F20" s="119">
        <v>193</v>
      </c>
      <c r="G20" s="115">
        <v>861</v>
      </c>
      <c r="H20" s="116">
        <v>943</v>
      </c>
      <c r="I20" s="115">
        <v>581</v>
      </c>
      <c r="J20" s="116">
        <v>925</v>
      </c>
      <c r="K20" s="115">
        <v>67</v>
      </c>
      <c r="L20" s="116">
        <v>76</v>
      </c>
      <c r="M20" s="115">
        <v>466</v>
      </c>
      <c r="N20" s="116">
        <v>139</v>
      </c>
      <c r="O20" s="115">
        <v>98</v>
      </c>
      <c r="P20" s="116">
        <v>114</v>
      </c>
      <c r="Q20" s="115">
        <v>1242</v>
      </c>
      <c r="R20" s="116">
        <v>265</v>
      </c>
      <c r="S20" s="115">
        <f>E20+G20+I20+K20+M20+O20+Q20</f>
        <v>3461</v>
      </c>
      <c r="T20" s="116">
        <v>2655</v>
      </c>
    </row>
    <row r="21" spans="1:20" ht="15">
      <c r="A21" s="103"/>
      <c r="B21" s="103"/>
      <c r="C21" s="103"/>
      <c r="D21" s="103"/>
      <c r="E21" s="120">
        <f>E10+E11+E13+E18+E19+E20</f>
        <v>22709</v>
      </c>
      <c r="F21" s="120">
        <f>F10+F11+F13+F18+F19+F20</f>
        <v>23375</v>
      </c>
      <c r="G21" s="120">
        <f t="shared" ref="G21:T21" si="1">G10+G11+G13+G18+G19+G20</f>
        <v>56876</v>
      </c>
      <c r="H21" s="120">
        <f t="shared" si="1"/>
        <v>56099</v>
      </c>
      <c r="I21" s="120">
        <f t="shared" si="1"/>
        <v>73356</v>
      </c>
      <c r="J21" s="120">
        <f t="shared" si="1"/>
        <v>71931</v>
      </c>
      <c r="K21" s="120">
        <f t="shared" si="1"/>
        <v>31781</v>
      </c>
      <c r="L21" s="120">
        <f t="shared" si="1"/>
        <v>31048</v>
      </c>
      <c r="M21" s="120">
        <f t="shared" si="1"/>
        <v>9126</v>
      </c>
      <c r="N21" s="120">
        <f t="shared" si="1"/>
        <v>8899</v>
      </c>
      <c r="O21" s="120">
        <f t="shared" si="1"/>
        <v>3930</v>
      </c>
      <c r="P21" s="120">
        <f t="shared" si="1"/>
        <v>4620</v>
      </c>
      <c r="Q21" s="120">
        <f t="shared" si="1"/>
        <v>2113</v>
      </c>
      <c r="R21" s="120">
        <f t="shared" si="1"/>
        <v>642</v>
      </c>
      <c r="S21" s="121">
        <f t="shared" si="1"/>
        <v>199891</v>
      </c>
      <c r="T21" s="121">
        <f t="shared" si="1"/>
        <v>196614</v>
      </c>
    </row>
    <row r="22" spans="1:20" ht="29.25" customHeight="1">
      <c r="A22" s="122" t="s">
        <v>80</v>
      </c>
      <c r="B22" s="200" t="s">
        <v>81</v>
      </c>
      <c r="C22" s="200"/>
      <c r="D22" s="201"/>
      <c r="E22" s="115">
        <v>0</v>
      </c>
      <c r="F22" s="116">
        <v>0</v>
      </c>
      <c r="G22" s="115">
        <v>0</v>
      </c>
      <c r="H22" s="116">
        <v>0</v>
      </c>
      <c r="I22" s="115">
        <v>5555</v>
      </c>
      <c r="J22" s="116">
        <v>5092</v>
      </c>
      <c r="K22" s="115">
        <v>0</v>
      </c>
      <c r="L22" s="116">
        <v>0</v>
      </c>
      <c r="M22" s="115">
        <v>0</v>
      </c>
      <c r="N22" s="116">
        <v>0</v>
      </c>
      <c r="O22" s="115">
        <v>1</v>
      </c>
      <c r="P22" s="116">
        <v>1</v>
      </c>
      <c r="Q22" s="115">
        <v>0</v>
      </c>
      <c r="R22" s="116">
        <v>0</v>
      </c>
      <c r="S22" s="115">
        <f>E22+G22+I22+K22+M22+O22+Q22</f>
        <v>5556</v>
      </c>
      <c r="T22" s="116">
        <v>5093</v>
      </c>
    </row>
    <row r="23" spans="1:20" ht="15">
      <c r="A23" s="122" t="s">
        <v>82</v>
      </c>
      <c r="B23" s="200" t="s">
        <v>83</v>
      </c>
      <c r="C23" s="200"/>
      <c r="D23" s="201"/>
      <c r="E23" s="123">
        <v>967</v>
      </c>
      <c r="F23" s="124">
        <v>929</v>
      </c>
      <c r="G23" s="123">
        <v>2443</v>
      </c>
      <c r="H23" s="124">
        <v>2517</v>
      </c>
      <c r="I23" s="123">
        <v>1825</v>
      </c>
      <c r="J23" s="124">
        <v>1816</v>
      </c>
      <c r="K23" s="123">
        <v>21</v>
      </c>
      <c r="L23" s="124">
        <v>11</v>
      </c>
      <c r="M23" s="123">
        <v>377</v>
      </c>
      <c r="N23" s="124">
        <v>310</v>
      </c>
      <c r="O23" s="123">
        <v>94</v>
      </c>
      <c r="P23" s="124">
        <v>51</v>
      </c>
      <c r="Q23" s="123">
        <v>0</v>
      </c>
      <c r="R23" s="124">
        <v>0</v>
      </c>
      <c r="S23" s="115">
        <f>E23+G23+I23+K23+M23+O23+Q23</f>
        <v>5727</v>
      </c>
      <c r="T23" s="116">
        <v>5634</v>
      </c>
    </row>
    <row r="24" spans="1:20" ht="15">
      <c r="A24" s="125" t="s">
        <v>84</v>
      </c>
      <c r="B24" s="126" t="s">
        <v>85</v>
      </c>
      <c r="C24" s="125"/>
      <c r="D24" s="127"/>
      <c r="E24" s="105">
        <v>6248</v>
      </c>
      <c r="F24" s="106">
        <v>5877</v>
      </c>
      <c r="G24" s="105">
        <v>10882</v>
      </c>
      <c r="H24" s="106">
        <v>11153</v>
      </c>
      <c r="I24" s="105">
        <v>8191</v>
      </c>
      <c r="J24" s="106">
        <v>8354</v>
      </c>
      <c r="K24" s="105">
        <v>3494</v>
      </c>
      <c r="L24" s="106">
        <v>3459</v>
      </c>
      <c r="M24" s="105">
        <v>4339</v>
      </c>
      <c r="N24" s="106">
        <v>3938</v>
      </c>
      <c r="O24" s="105">
        <v>2239</v>
      </c>
      <c r="P24" s="106">
        <v>2229</v>
      </c>
      <c r="Q24" s="105">
        <v>356</v>
      </c>
      <c r="R24" s="106">
        <v>137</v>
      </c>
      <c r="S24" s="115">
        <f>E24+G24+I24+K24+M24+O24+Q24</f>
        <v>35749</v>
      </c>
      <c r="T24" s="116">
        <v>35147</v>
      </c>
    </row>
    <row r="25" spans="1:20" ht="15.75" thickBot="1">
      <c r="A25" s="196" t="s">
        <v>86</v>
      </c>
      <c r="B25" s="196"/>
      <c r="C25" s="196"/>
      <c r="D25" s="197"/>
      <c r="E25" s="128">
        <f>E7+E21+E22+E23+E24</f>
        <v>30081</v>
      </c>
      <c r="F25" s="128">
        <f>F7+F21+F22+F23+F24</f>
        <v>30350</v>
      </c>
      <c r="G25" s="128">
        <f t="shared" ref="G25:S25" si="2">G7+G21+G22+G23+G24</f>
        <v>72151</v>
      </c>
      <c r="H25" s="128">
        <f t="shared" si="2"/>
        <v>71776</v>
      </c>
      <c r="I25" s="128">
        <f t="shared" si="2"/>
        <v>90017</v>
      </c>
      <c r="J25" s="128">
        <f t="shared" si="2"/>
        <v>88297</v>
      </c>
      <c r="K25" s="128">
        <f t="shared" si="2"/>
        <v>35978</v>
      </c>
      <c r="L25" s="128">
        <f t="shared" si="2"/>
        <v>35201</v>
      </c>
      <c r="M25" s="128">
        <f t="shared" si="2"/>
        <v>14760</v>
      </c>
      <c r="N25" s="128">
        <f t="shared" si="2"/>
        <v>14058</v>
      </c>
      <c r="O25" s="128">
        <f t="shared" si="2"/>
        <v>6456</v>
      </c>
      <c r="P25" s="128">
        <f t="shared" si="2"/>
        <v>7100</v>
      </c>
      <c r="Q25" s="128">
        <f t="shared" si="2"/>
        <v>2482</v>
      </c>
      <c r="R25" s="128">
        <f t="shared" si="2"/>
        <v>798</v>
      </c>
      <c r="S25" s="128">
        <f t="shared" si="2"/>
        <v>251925</v>
      </c>
      <c r="T25" s="128">
        <f>T7+T21+T22+T23+T24</f>
        <v>247580</v>
      </c>
    </row>
    <row r="26" spans="1:20" ht="15.75" thickTop="1">
      <c r="A26" s="129"/>
      <c r="B26" s="130"/>
      <c r="C26" s="131"/>
      <c r="D26" s="131"/>
      <c r="E26" s="132"/>
      <c r="F26" s="133"/>
      <c r="G26" s="132"/>
      <c r="H26" s="133"/>
      <c r="I26" s="132"/>
      <c r="J26" s="133"/>
      <c r="K26" s="133"/>
      <c r="L26" s="133"/>
      <c r="M26" s="132"/>
      <c r="N26" s="133"/>
      <c r="O26" s="133"/>
      <c r="P26" s="133"/>
      <c r="Q26" s="132"/>
      <c r="R26" s="133"/>
      <c r="S26" s="132"/>
      <c r="T26" s="133"/>
    </row>
    <row r="27" spans="1:20" ht="15">
      <c r="A27" s="103"/>
      <c r="B27" s="104"/>
      <c r="C27" s="134"/>
      <c r="D27" s="104"/>
      <c r="E27" s="132"/>
      <c r="F27" s="133"/>
      <c r="G27" s="132"/>
      <c r="H27" s="133"/>
      <c r="I27" s="132"/>
      <c r="J27" s="133"/>
      <c r="K27" s="133"/>
      <c r="L27" s="133"/>
      <c r="M27" s="132"/>
      <c r="N27" s="133"/>
      <c r="O27" s="133"/>
      <c r="P27" s="133"/>
      <c r="Q27" s="132"/>
      <c r="R27" s="133"/>
      <c r="S27" s="132"/>
      <c r="T27" s="133"/>
    </row>
    <row r="28" spans="1:20" ht="15">
      <c r="A28" s="135"/>
      <c r="B28" s="104"/>
      <c r="C28" s="134"/>
      <c r="D28" s="104"/>
      <c r="E28" s="132"/>
      <c r="F28" s="133"/>
      <c r="G28" s="132"/>
      <c r="H28" s="133"/>
      <c r="I28" s="132"/>
      <c r="J28" s="133"/>
      <c r="K28" s="133"/>
      <c r="L28" s="133"/>
      <c r="M28" s="132"/>
      <c r="N28" s="133" t="s">
        <v>87</v>
      </c>
      <c r="O28" s="133"/>
      <c r="P28" s="133"/>
      <c r="Q28" s="132"/>
      <c r="R28" s="133"/>
      <c r="S28" s="132"/>
      <c r="T28" s="133"/>
    </row>
    <row r="29" spans="1:20" ht="15">
      <c r="A29" s="135"/>
      <c r="B29" s="104"/>
      <c r="C29" s="134"/>
      <c r="D29" s="104"/>
      <c r="E29" s="132"/>
      <c r="F29" s="133"/>
      <c r="G29" s="132"/>
      <c r="H29" s="133"/>
      <c r="I29" s="132"/>
      <c r="J29" s="133"/>
      <c r="K29" s="133"/>
      <c r="L29" s="133"/>
      <c r="M29" s="132"/>
      <c r="N29" s="133"/>
      <c r="O29" s="133"/>
      <c r="P29" s="133"/>
      <c r="Q29" s="132"/>
      <c r="R29" s="133"/>
      <c r="S29" s="132"/>
      <c r="T29" s="133"/>
    </row>
    <row r="30" spans="1:20" ht="15">
      <c r="A30" s="135"/>
      <c r="B30" s="104"/>
      <c r="C30" s="134"/>
      <c r="D30" s="104"/>
      <c r="E30" s="132"/>
      <c r="F30" s="133"/>
      <c r="G30" s="132"/>
      <c r="H30" s="133"/>
      <c r="I30" s="132"/>
      <c r="J30" s="133"/>
      <c r="K30" s="133"/>
      <c r="L30" s="133"/>
      <c r="M30" s="132"/>
      <c r="N30" s="133"/>
      <c r="O30" s="133"/>
      <c r="P30" s="133"/>
      <c r="Q30" s="132"/>
      <c r="R30" s="133"/>
      <c r="S30" s="132"/>
      <c r="T30" s="136"/>
    </row>
    <row r="31" spans="1:20" ht="20.25">
      <c r="A31" s="4" t="str">
        <f>A1</f>
        <v>Balance sheet (IFRS): Segment reporting</v>
      </c>
      <c r="B31" s="5"/>
      <c r="C31" s="5"/>
      <c r="D31" s="5"/>
      <c r="E31" s="5"/>
      <c r="F31" s="72"/>
      <c r="G31" s="72"/>
      <c r="H31" s="72"/>
      <c r="I31" s="73"/>
      <c r="J31" s="73"/>
      <c r="K31" s="73"/>
      <c r="L31" s="73"/>
      <c r="M31" s="74"/>
      <c r="N31" s="74"/>
      <c r="O31" s="74"/>
      <c r="P31" s="74"/>
      <c r="Q31" s="2"/>
      <c r="R31" s="2"/>
      <c r="S31" s="2"/>
      <c r="T31" s="75"/>
    </row>
    <row r="32" spans="1:20" ht="15">
      <c r="A32" s="76"/>
      <c r="B32" s="76"/>
      <c r="C32" s="76"/>
      <c r="D32" s="76"/>
      <c r="E32" s="12"/>
      <c r="F32" s="12"/>
      <c r="G32" s="12"/>
      <c r="H32" s="12"/>
      <c r="I32" s="77"/>
      <c r="J32" s="77"/>
      <c r="K32" s="77"/>
      <c r="L32" s="77"/>
      <c r="M32" s="78"/>
      <c r="N32" s="78"/>
      <c r="O32" s="78"/>
      <c r="P32" s="78"/>
      <c r="Q32" s="12"/>
      <c r="R32" s="12"/>
      <c r="S32" s="78"/>
      <c r="T32" s="78"/>
    </row>
    <row r="33" spans="1:20" ht="15">
      <c r="A33" s="79" t="s">
        <v>88</v>
      </c>
      <c r="B33" s="79"/>
      <c r="C33" s="79"/>
      <c r="D33" s="80"/>
      <c r="E33" s="188" t="s">
        <v>2</v>
      </c>
      <c r="F33" s="189"/>
      <c r="G33" s="189"/>
      <c r="H33" s="190"/>
      <c r="I33" s="188" t="s">
        <v>3</v>
      </c>
      <c r="J33" s="189"/>
      <c r="K33" s="189"/>
      <c r="L33" s="189"/>
      <c r="M33" s="189"/>
      <c r="N33" s="190"/>
      <c r="O33" s="191" t="s">
        <v>54</v>
      </c>
      <c r="P33" s="192"/>
      <c r="Q33" s="191" t="s">
        <v>55</v>
      </c>
      <c r="R33" s="192"/>
      <c r="S33" s="191" t="s">
        <v>6</v>
      </c>
      <c r="T33" s="193"/>
    </row>
    <row r="34" spans="1:20" ht="15">
      <c r="A34" s="81"/>
      <c r="B34" s="81"/>
      <c r="C34" s="82"/>
      <c r="D34" s="83"/>
      <c r="E34" s="194" t="s">
        <v>7</v>
      </c>
      <c r="F34" s="195"/>
      <c r="G34" s="194" t="s">
        <v>56</v>
      </c>
      <c r="H34" s="195"/>
      <c r="I34" s="194" t="s">
        <v>57</v>
      </c>
      <c r="J34" s="195"/>
      <c r="K34" s="194" t="s">
        <v>9</v>
      </c>
      <c r="L34" s="195"/>
      <c r="M34" s="194" t="s">
        <v>56</v>
      </c>
      <c r="N34" s="195"/>
      <c r="O34" s="84"/>
      <c r="P34" s="137"/>
      <c r="Q34" s="84"/>
      <c r="R34" s="137"/>
      <c r="S34" s="84"/>
      <c r="T34" s="85"/>
    </row>
    <row r="35" spans="1:20" ht="30">
      <c r="A35" s="88"/>
      <c r="B35" s="88"/>
      <c r="C35" s="88"/>
      <c r="D35" s="17"/>
      <c r="E35" s="89" t="str">
        <f>E5</f>
        <v>31.03.2012
€m</v>
      </c>
      <c r="F35" s="138" t="str">
        <f t="shared" ref="F35:T35" si="3">F5</f>
        <v>31.12.2011
€m</v>
      </c>
      <c r="G35" s="89" t="str">
        <f t="shared" si="3"/>
        <v>31.03.2012
€m</v>
      </c>
      <c r="H35" s="138" t="str">
        <f t="shared" si="3"/>
        <v>31.12.2011
€m</v>
      </c>
      <c r="I35" s="89" t="str">
        <f t="shared" si="3"/>
        <v>31.03.2012
€m</v>
      </c>
      <c r="J35" s="138" t="str">
        <f t="shared" si="3"/>
        <v>31.12.2011
€m</v>
      </c>
      <c r="K35" s="89" t="str">
        <f t="shared" si="3"/>
        <v>31.03.2012
€m</v>
      </c>
      <c r="L35" s="138" t="str">
        <f t="shared" si="3"/>
        <v>31.12.2011
€m</v>
      </c>
      <c r="M35" s="89" t="str">
        <f t="shared" si="3"/>
        <v>31.03.2012
€m</v>
      </c>
      <c r="N35" s="138" t="str">
        <f t="shared" si="3"/>
        <v>31.12.2011
€m</v>
      </c>
      <c r="O35" s="89" t="str">
        <f t="shared" si="3"/>
        <v>31.03.2012
€m</v>
      </c>
      <c r="P35" s="138" t="str">
        <f t="shared" si="3"/>
        <v>31.12.2011
€m</v>
      </c>
      <c r="Q35" s="89" t="str">
        <f t="shared" si="3"/>
        <v>31.03.2012
€m</v>
      </c>
      <c r="R35" s="138" t="str">
        <f t="shared" si="3"/>
        <v>31.12.2011
€m</v>
      </c>
      <c r="S35" s="89" t="str">
        <f t="shared" si="3"/>
        <v>31.03.2012
€m</v>
      </c>
      <c r="T35" s="138" t="str">
        <f t="shared" si="3"/>
        <v>31.12.2011
€m</v>
      </c>
    </row>
    <row r="36" spans="1:20" ht="15">
      <c r="A36" s="78"/>
      <c r="B36" s="78"/>
      <c r="C36" s="78"/>
      <c r="D36" s="93"/>
      <c r="E36" s="94"/>
      <c r="F36" s="95"/>
      <c r="G36" s="96"/>
      <c r="H36" s="97"/>
      <c r="I36" s="96"/>
      <c r="J36" s="97"/>
      <c r="K36" s="97"/>
      <c r="L36" s="97"/>
      <c r="M36" s="96"/>
      <c r="N36" s="97"/>
      <c r="O36" s="96"/>
      <c r="P36" s="97"/>
      <c r="Q36" s="96"/>
      <c r="R36" s="97"/>
      <c r="S36" s="96"/>
      <c r="T36" s="97"/>
    </row>
    <row r="37" spans="1:20" ht="15">
      <c r="A37" s="98" t="s">
        <v>60</v>
      </c>
      <c r="B37" s="99" t="s">
        <v>89</v>
      </c>
      <c r="C37" s="98"/>
      <c r="D37" s="98"/>
      <c r="E37" s="120">
        <v>1498</v>
      </c>
      <c r="F37" s="139">
        <v>1350</v>
      </c>
      <c r="G37" s="120">
        <v>4277</v>
      </c>
      <c r="H37" s="139">
        <v>3041</v>
      </c>
      <c r="I37" s="120">
        <v>70</v>
      </c>
      <c r="J37" s="139">
        <v>72</v>
      </c>
      <c r="K37" s="121">
        <v>0</v>
      </c>
      <c r="L37" s="140">
        <v>0</v>
      </c>
      <c r="M37" s="120">
        <v>0</v>
      </c>
      <c r="N37" s="139">
        <v>0</v>
      </c>
      <c r="O37" s="120">
        <v>277</v>
      </c>
      <c r="P37" s="139">
        <v>220</v>
      </c>
      <c r="Q37" s="120">
        <v>0</v>
      </c>
      <c r="R37" s="140">
        <v>0</v>
      </c>
      <c r="S37" s="121">
        <f>E37+G37+I37+K37+M37+O37+Q37</f>
        <v>6122</v>
      </c>
      <c r="T37" s="140">
        <v>4683</v>
      </c>
    </row>
    <row r="38" spans="1:20" ht="15">
      <c r="A38" s="141" t="s">
        <v>62</v>
      </c>
      <c r="B38" s="181" t="s">
        <v>90</v>
      </c>
      <c r="C38" s="181"/>
      <c r="D38" s="181"/>
      <c r="E38" s="142"/>
      <c r="F38" s="143"/>
      <c r="G38" s="142"/>
      <c r="H38" s="143"/>
      <c r="I38" s="142"/>
      <c r="J38" s="143"/>
      <c r="K38" s="109"/>
      <c r="L38" s="110"/>
      <c r="M38" s="144"/>
      <c r="N38" s="144"/>
      <c r="O38" s="142"/>
      <c r="P38" s="143"/>
      <c r="Q38" s="142"/>
      <c r="R38" s="110"/>
      <c r="S38" s="142"/>
      <c r="T38" s="110"/>
    </row>
    <row r="39" spans="1:20" ht="15">
      <c r="A39" s="141"/>
      <c r="B39" s="111"/>
      <c r="C39" s="111"/>
      <c r="D39" s="111"/>
      <c r="E39" s="109"/>
      <c r="F39" s="110"/>
      <c r="G39" s="109"/>
      <c r="H39" s="110"/>
      <c r="I39" s="109"/>
      <c r="J39" s="110"/>
      <c r="K39" s="109"/>
      <c r="L39" s="110"/>
      <c r="M39" s="145"/>
      <c r="N39" s="145"/>
      <c r="O39" s="109"/>
      <c r="P39" s="110"/>
      <c r="Q39" s="109"/>
      <c r="R39" s="110"/>
      <c r="S39" s="109"/>
      <c r="T39" s="110"/>
    </row>
    <row r="40" spans="1:20" ht="15">
      <c r="A40" s="78"/>
      <c r="B40" s="12" t="s">
        <v>64</v>
      </c>
      <c r="C40" s="112" t="s">
        <v>91</v>
      </c>
      <c r="D40" s="12"/>
      <c r="E40" s="109">
        <v>48</v>
      </c>
      <c r="F40" s="110">
        <v>45</v>
      </c>
      <c r="G40" s="109">
        <v>5885</v>
      </c>
      <c r="H40" s="110">
        <v>6070</v>
      </c>
      <c r="I40" s="109">
        <v>8</v>
      </c>
      <c r="J40" s="110">
        <v>8</v>
      </c>
      <c r="K40" s="109">
        <v>145</v>
      </c>
      <c r="L40" s="110">
        <v>97</v>
      </c>
      <c r="M40" s="142">
        <v>2236</v>
      </c>
      <c r="N40" s="143">
        <v>1728</v>
      </c>
      <c r="O40" s="109">
        <v>497</v>
      </c>
      <c r="P40" s="110">
        <v>443</v>
      </c>
      <c r="Q40" s="109">
        <v>0</v>
      </c>
      <c r="R40" s="110">
        <v>0</v>
      </c>
      <c r="S40" s="101">
        <f>E40+G40+I40+K40+M40+O40+Q40</f>
        <v>8819</v>
      </c>
      <c r="T40" s="110">
        <v>8391</v>
      </c>
    </row>
    <row r="41" spans="1:20" ht="15">
      <c r="A41" s="146"/>
      <c r="B41" s="107" t="s">
        <v>66</v>
      </c>
      <c r="C41" s="181" t="s">
        <v>92</v>
      </c>
      <c r="D41" s="182"/>
      <c r="E41" s="109">
        <v>13299</v>
      </c>
      <c r="F41" s="110">
        <v>13682</v>
      </c>
      <c r="G41" s="109">
        <v>32</v>
      </c>
      <c r="H41" s="110">
        <v>0</v>
      </c>
      <c r="I41" s="109">
        <v>69575</v>
      </c>
      <c r="J41" s="110">
        <v>69334</v>
      </c>
      <c r="K41" s="109">
        <v>24740</v>
      </c>
      <c r="L41" s="110">
        <v>24216</v>
      </c>
      <c r="M41" s="109">
        <v>415</v>
      </c>
      <c r="N41" s="110">
        <v>409</v>
      </c>
      <c r="O41" s="109">
        <v>855</v>
      </c>
      <c r="P41" s="110">
        <v>836</v>
      </c>
      <c r="Q41" s="109">
        <v>0</v>
      </c>
      <c r="R41" s="110">
        <v>0</v>
      </c>
      <c r="S41" s="101">
        <f>E41+G41+I41+K41+M41+O41+Q41</f>
        <v>108916</v>
      </c>
      <c r="T41" s="110">
        <v>108477</v>
      </c>
    </row>
    <row r="42" spans="1:20" ht="15">
      <c r="A42" s="146"/>
      <c r="B42" s="107" t="s">
        <v>69</v>
      </c>
      <c r="C42" s="181" t="s">
        <v>93</v>
      </c>
      <c r="D42" s="182"/>
      <c r="E42" s="142">
        <v>5215</v>
      </c>
      <c r="F42" s="143">
        <v>5087</v>
      </c>
      <c r="G42" s="142">
        <v>40070</v>
      </c>
      <c r="H42" s="143">
        <v>40670</v>
      </c>
      <c r="I42" s="142">
        <v>1564</v>
      </c>
      <c r="J42" s="143">
        <v>1581</v>
      </c>
      <c r="K42" s="109">
        <v>833</v>
      </c>
      <c r="L42" s="110">
        <v>944</v>
      </c>
      <c r="M42" s="142">
        <v>5062</v>
      </c>
      <c r="N42" s="143">
        <v>5034</v>
      </c>
      <c r="O42" s="142">
        <v>1099</v>
      </c>
      <c r="P42" s="143">
        <v>1076</v>
      </c>
      <c r="Q42" s="142">
        <v>0</v>
      </c>
      <c r="R42" s="110">
        <v>0</v>
      </c>
      <c r="S42" s="101">
        <f>E42+G42+I42+K42+M42+O42+Q42</f>
        <v>53843</v>
      </c>
      <c r="T42" s="110">
        <v>54392</v>
      </c>
    </row>
    <row r="43" spans="1:20" ht="15">
      <c r="A43" s="146"/>
      <c r="B43" s="147" t="s">
        <v>71</v>
      </c>
      <c r="C43" s="183" t="s">
        <v>94</v>
      </c>
      <c r="D43" s="184"/>
      <c r="E43" s="115">
        <v>514</v>
      </c>
      <c r="F43" s="116">
        <v>489</v>
      </c>
      <c r="G43" s="115">
        <v>98</v>
      </c>
      <c r="H43" s="116">
        <v>79</v>
      </c>
      <c r="I43" s="115">
        <v>2974</v>
      </c>
      <c r="J43" s="116">
        <v>2378</v>
      </c>
      <c r="K43" s="115">
        <v>7300</v>
      </c>
      <c r="L43" s="116">
        <v>7009</v>
      </c>
      <c r="M43" s="115">
        <v>154</v>
      </c>
      <c r="N43" s="116">
        <v>152</v>
      </c>
      <c r="O43" s="115">
        <v>62</v>
      </c>
      <c r="P43" s="116">
        <v>55</v>
      </c>
      <c r="Q43" s="115">
        <v>0</v>
      </c>
      <c r="R43" s="116">
        <v>0</v>
      </c>
      <c r="S43" s="115">
        <f>E43+G43+I43+K43+M43+O43+Q43</f>
        <v>11102</v>
      </c>
      <c r="T43" s="116">
        <v>10162</v>
      </c>
    </row>
    <row r="44" spans="1:20" ht="15">
      <c r="A44" s="98"/>
      <c r="B44" s="103"/>
      <c r="C44" s="103"/>
      <c r="D44" s="103"/>
      <c r="E44" s="121">
        <f>E40+E41+E42+E43</f>
        <v>19076</v>
      </c>
      <c r="F44" s="121">
        <f t="shared" ref="F44:T44" si="4">F40+F41+F42+F43</f>
        <v>19303</v>
      </c>
      <c r="G44" s="121">
        <f t="shared" si="4"/>
        <v>46085</v>
      </c>
      <c r="H44" s="121">
        <f t="shared" si="4"/>
        <v>46819</v>
      </c>
      <c r="I44" s="121">
        <f t="shared" si="4"/>
        <v>74121</v>
      </c>
      <c r="J44" s="121">
        <f t="shared" si="4"/>
        <v>73301</v>
      </c>
      <c r="K44" s="121">
        <f t="shared" si="4"/>
        <v>33018</v>
      </c>
      <c r="L44" s="121">
        <f t="shared" si="4"/>
        <v>32266</v>
      </c>
      <c r="M44" s="121">
        <f t="shared" si="4"/>
        <v>7867</v>
      </c>
      <c r="N44" s="121">
        <f t="shared" si="4"/>
        <v>7323</v>
      </c>
      <c r="O44" s="121">
        <f t="shared" si="4"/>
        <v>2513</v>
      </c>
      <c r="P44" s="140">
        <f t="shared" si="4"/>
        <v>2410</v>
      </c>
      <c r="Q44" s="121">
        <f t="shared" si="4"/>
        <v>0</v>
      </c>
      <c r="R44" s="121">
        <f t="shared" si="4"/>
        <v>0</v>
      </c>
      <c r="S44" s="121">
        <f t="shared" si="4"/>
        <v>182680</v>
      </c>
      <c r="T44" s="121">
        <f t="shared" si="4"/>
        <v>181422</v>
      </c>
    </row>
    <row r="45" spans="1:20" ht="29.25" customHeight="1">
      <c r="A45" s="122" t="s">
        <v>80</v>
      </c>
      <c r="B45" s="185" t="s">
        <v>95</v>
      </c>
      <c r="C45" s="186"/>
      <c r="D45" s="187"/>
      <c r="E45" s="148">
        <v>0</v>
      </c>
      <c r="F45" s="149">
        <v>0</v>
      </c>
      <c r="G45" s="148">
        <v>0</v>
      </c>
      <c r="H45" s="149">
        <v>0</v>
      </c>
      <c r="I45" s="148">
        <v>5841</v>
      </c>
      <c r="J45" s="149">
        <v>5372</v>
      </c>
      <c r="K45" s="148">
        <v>0</v>
      </c>
      <c r="L45" s="149">
        <v>0</v>
      </c>
      <c r="M45" s="148">
        <v>0</v>
      </c>
      <c r="N45" s="149">
        <v>0</v>
      </c>
      <c r="O45" s="148">
        <v>1</v>
      </c>
      <c r="P45" s="149">
        <v>1</v>
      </c>
      <c r="Q45" s="148">
        <v>0</v>
      </c>
      <c r="R45" s="149">
        <v>0</v>
      </c>
      <c r="S45" s="148">
        <f>E45+G45+I45+K45+M45+O45+Q45</f>
        <v>5842</v>
      </c>
      <c r="T45" s="149">
        <v>5373</v>
      </c>
    </row>
    <row r="46" spans="1:20" ht="15">
      <c r="A46" s="125" t="s">
        <v>82</v>
      </c>
      <c r="B46" s="126" t="s">
        <v>96</v>
      </c>
      <c r="C46" s="125"/>
      <c r="D46" s="125"/>
      <c r="E46" s="150">
        <v>169</v>
      </c>
      <c r="F46" s="151">
        <v>164</v>
      </c>
      <c r="G46" s="150">
        <v>652</v>
      </c>
      <c r="H46" s="151">
        <v>672</v>
      </c>
      <c r="I46" s="150">
        <v>485</v>
      </c>
      <c r="J46" s="151">
        <v>506</v>
      </c>
      <c r="K46" s="152">
        <v>197</v>
      </c>
      <c r="L46" s="153">
        <v>222</v>
      </c>
      <c r="M46" s="150">
        <v>1745</v>
      </c>
      <c r="N46" s="151">
        <v>1756</v>
      </c>
      <c r="O46" s="150">
        <v>156</v>
      </c>
      <c r="P46" s="151">
        <v>160</v>
      </c>
      <c r="Q46" s="150">
        <v>43</v>
      </c>
      <c r="R46" s="151">
        <v>42</v>
      </c>
      <c r="S46" s="148">
        <f>E46+G46+I46+K46+M46+O46+Q46</f>
        <v>3447</v>
      </c>
      <c r="T46" s="149">
        <v>3522</v>
      </c>
    </row>
    <row r="47" spans="1:20" ht="15">
      <c r="A47" s="154" t="s">
        <v>84</v>
      </c>
      <c r="B47" s="99" t="s">
        <v>97</v>
      </c>
      <c r="C47" s="154"/>
      <c r="D47" s="154"/>
      <c r="E47" s="120">
        <v>6106</v>
      </c>
      <c r="F47" s="139">
        <v>5778</v>
      </c>
      <c r="G47" s="120">
        <v>10806</v>
      </c>
      <c r="H47" s="139">
        <v>11132</v>
      </c>
      <c r="I47" s="120">
        <v>7301</v>
      </c>
      <c r="J47" s="139">
        <v>7234</v>
      </c>
      <c r="K47" s="101">
        <v>1199</v>
      </c>
      <c r="L47" s="102">
        <v>1160</v>
      </c>
      <c r="M47" s="120">
        <v>2201</v>
      </c>
      <c r="N47" s="139">
        <v>2126</v>
      </c>
      <c r="O47" s="120">
        <v>1655</v>
      </c>
      <c r="P47" s="139">
        <v>1751</v>
      </c>
      <c r="Q47" s="120">
        <v>140</v>
      </c>
      <c r="R47" s="139">
        <v>90</v>
      </c>
      <c r="S47" s="101">
        <f>E47+G47+I47+K47+M47+O47+Q47</f>
        <v>29408</v>
      </c>
      <c r="T47" s="149">
        <v>29271</v>
      </c>
    </row>
    <row r="48" spans="1:20" ht="16.5" thickBot="1">
      <c r="A48" s="155" t="s">
        <v>98</v>
      </c>
      <c r="B48" s="156"/>
      <c r="C48" s="156"/>
      <c r="D48" s="157"/>
      <c r="E48" s="128">
        <f>E37+E44+E45+E46+E47</f>
        <v>26849</v>
      </c>
      <c r="F48" s="128">
        <f t="shared" ref="F48:T48" si="5">F37+F44+F45+F46+F47</f>
        <v>26595</v>
      </c>
      <c r="G48" s="128">
        <f t="shared" si="5"/>
        <v>61820</v>
      </c>
      <c r="H48" s="128">
        <f t="shared" si="5"/>
        <v>61664</v>
      </c>
      <c r="I48" s="128">
        <f t="shared" si="5"/>
        <v>87818</v>
      </c>
      <c r="J48" s="128">
        <f t="shared" si="5"/>
        <v>86485</v>
      </c>
      <c r="K48" s="128">
        <f t="shared" si="5"/>
        <v>34414</v>
      </c>
      <c r="L48" s="128">
        <f t="shared" si="5"/>
        <v>33648</v>
      </c>
      <c r="M48" s="128">
        <f t="shared" si="5"/>
        <v>11813</v>
      </c>
      <c r="N48" s="128">
        <f t="shared" si="5"/>
        <v>11205</v>
      </c>
      <c r="O48" s="128">
        <f t="shared" si="5"/>
        <v>4602</v>
      </c>
      <c r="P48" s="128">
        <f t="shared" si="5"/>
        <v>4542</v>
      </c>
      <c r="Q48" s="128">
        <f t="shared" si="5"/>
        <v>183</v>
      </c>
      <c r="R48" s="128">
        <f t="shared" si="5"/>
        <v>132</v>
      </c>
      <c r="S48" s="128">
        <f t="shared" si="5"/>
        <v>227499</v>
      </c>
      <c r="T48" s="128">
        <f t="shared" si="5"/>
        <v>224271</v>
      </c>
    </row>
    <row r="49" spans="1:20" ht="15.75" thickTop="1">
      <c r="A49" s="129"/>
      <c r="B49" s="130"/>
      <c r="C49" s="131"/>
      <c r="D49" s="131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24" t="s">
        <v>99</v>
      </c>
      <c r="S49" s="101">
        <v>24426</v>
      </c>
      <c r="T49" s="57">
        <v>23309</v>
      </c>
    </row>
    <row r="50" spans="1:20" ht="15.75" thickBot="1">
      <c r="A50" s="129"/>
      <c r="B50" s="130"/>
      <c r="C50" s="131"/>
      <c r="D50" s="131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9" t="s">
        <v>100</v>
      </c>
      <c r="S50" s="160">
        <f>S48+S49</f>
        <v>251925</v>
      </c>
      <c r="T50" s="161">
        <f>T48+T49</f>
        <v>247580</v>
      </c>
    </row>
    <row r="51" spans="1:20" ht="13.5" thickTop="1"/>
  </sheetData>
  <mergeCells count="31">
    <mergeCell ref="S3:T3"/>
    <mergeCell ref="E4:F4"/>
    <mergeCell ref="G4:H4"/>
    <mergeCell ref="I4:J4"/>
    <mergeCell ref="K4:L4"/>
    <mergeCell ref="M4:N4"/>
    <mergeCell ref="A25:D25"/>
    <mergeCell ref="E3:H3"/>
    <mergeCell ref="I3:N3"/>
    <mergeCell ref="O3:P3"/>
    <mergeCell ref="Q3:R3"/>
    <mergeCell ref="C10:D10"/>
    <mergeCell ref="C11:D11"/>
    <mergeCell ref="C19:D19"/>
    <mergeCell ref="B22:D22"/>
    <mergeCell ref="B23:D23"/>
    <mergeCell ref="E34:F34"/>
    <mergeCell ref="G34:H34"/>
    <mergeCell ref="I34:J34"/>
    <mergeCell ref="K34:L34"/>
    <mergeCell ref="M34:N34"/>
    <mergeCell ref="E33:H33"/>
    <mergeCell ref="I33:N33"/>
    <mergeCell ref="O33:P33"/>
    <mergeCell ref="Q33:R33"/>
    <mergeCell ref="S33:T33"/>
    <mergeCell ref="B38:D38"/>
    <mergeCell ref="C41:D41"/>
    <mergeCell ref="C42:D42"/>
    <mergeCell ref="C43:D43"/>
    <mergeCell ref="B45:D45"/>
  </mergeCells>
  <pageMargins left="0.35" right="0.18" top="0.78740157480314965" bottom="0.35" header="0.31496062992125984" footer="0.18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tabSelected="1" zoomScale="85" zoomScaleNormal="85" workbookViewId="0">
      <selection activeCell="B41" sqref="B41"/>
    </sheetView>
  </sheetViews>
  <sheetFormatPr baseColWidth="10" defaultRowHeight="12.75"/>
  <cols>
    <col min="1" max="1" width="3.7109375" customWidth="1"/>
    <col min="2" max="2" width="40.7109375" customWidth="1"/>
  </cols>
  <sheetData>
    <row r="1" spans="1:18" ht="15.7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0.25">
      <c r="A2" s="4" t="s">
        <v>0</v>
      </c>
      <c r="B2" s="5"/>
      <c r="C2" s="6"/>
      <c r="D2" s="6"/>
      <c r="E2" s="6"/>
      <c r="F2" s="3"/>
      <c r="G2" s="3"/>
      <c r="H2" s="3"/>
      <c r="I2" s="3"/>
      <c r="J2" s="3"/>
      <c r="K2" s="3"/>
      <c r="L2" s="7"/>
      <c r="M2" s="7"/>
      <c r="N2" s="7"/>
      <c r="O2" s="7"/>
      <c r="P2" s="8"/>
      <c r="Q2" s="9"/>
      <c r="R2" s="3"/>
    </row>
    <row r="3" spans="1:18" ht="15.75">
      <c r="A3" s="10" t="s">
        <v>1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3"/>
      <c r="Q3" s="13"/>
      <c r="R3" s="13"/>
    </row>
    <row r="4" spans="1:18" ht="14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</row>
    <row r="5" spans="1:18" ht="15">
      <c r="A5" s="168"/>
      <c r="B5" s="169"/>
      <c r="C5" s="170" t="s">
        <v>2</v>
      </c>
      <c r="D5" s="171"/>
      <c r="E5" s="171"/>
      <c r="F5" s="172"/>
      <c r="G5" s="170" t="s">
        <v>3</v>
      </c>
      <c r="H5" s="171"/>
      <c r="I5" s="171"/>
      <c r="J5" s="171"/>
      <c r="K5" s="171"/>
      <c r="L5" s="172"/>
      <c r="M5" s="173" t="s">
        <v>4</v>
      </c>
      <c r="N5" s="174"/>
      <c r="O5" s="173" t="s">
        <v>5</v>
      </c>
      <c r="P5" s="174"/>
      <c r="Q5" s="173" t="s">
        <v>6</v>
      </c>
      <c r="R5" s="177"/>
    </row>
    <row r="6" spans="1:18" ht="15.75">
      <c r="A6" s="14"/>
      <c r="B6" s="15"/>
      <c r="C6" s="179" t="s">
        <v>7</v>
      </c>
      <c r="D6" s="180"/>
      <c r="E6" s="179" t="s">
        <v>8</v>
      </c>
      <c r="F6" s="180"/>
      <c r="G6" s="179" t="s">
        <v>7</v>
      </c>
      <c r="H6" s="180"/>
      <c r="I6" s="179" t="s">
        <v>9</v>
      </c>
      <c r="J6" s="180"/>
      <c r="K6" s="179" t="s">
        <v>8</v>
      </c>
      <c r="L6" s="180"/>
      <c r="M6" s="175"/>
      <c r="N6" s="176"/>
      <c r="O6" s="175"/>
      <c r="P6" s="176"/>
      <c r="Q6" s="175"/>
      <c r="R6" s="178"/>
    </row>
    <row r="7" spans="1:18" ht="30">
      <c r="A7" s="16" t="s">
        <v>10</v>
      </c>
      <c r="B7" s="17"/>
      <c r="C7" s="18" t="s">
        <v>105</v>
      </c>
      <c r="D7" s="19" t="s">
        <v>106</v>
      </c>
      <c r="E7" s="20" t="str">
        <f t="shared" ref="E7:L7" si="0">C7</f>
        <v>Q2
2012</v>
      </c>
      <c r="F7" s="19" t="str">
        <f t="shared" si="0"/>
        <v>Q2
2011</v>
      </c>
      <c r="G7" s="20" t="str">
        <f t="shared" si="0"/>
        <v>Q2
2012</v>
      </c>
      <c r="H7" s="19" t="str">
        <f>F7</f>
        <v>Q2
2011</v>
      </c>
      <c r="I7" s="20" t="str">
        <f t="shared" si="0"/>
        <v>Q2
2012</v>
      </c>
      <c r="J7" s="19" t="str">
        <f t="shared" si="0"/>
        <v>Q2
2011</v>
      </c>
      <c r="K7" s="20" t="str">
        <f t="shared" si="0"/>
        <v>Q2
2012</v>
      </c>
      <c r="L7" s="19" t="str">
        <f t="shared" si="0"/>
        <v>Q2
2011</v>
      </c>
      <c r="M7" s="20" t="str">
        <f>I7</f>
        <v>Q2
2012</v>
      </c>
      <c r="N7" s="19" t="str">
        <f>J7</f>
        <v>Q2
2011</v>
      </c>
      <c r="O7" s="20" t="str">
        <f>K7</f>
        <v>Q2
2012</v>
      </c>
      <c r="P7" s="19" t="str">
        <f>L7</f>
        <v>Q2
2011</v>
      </c>
      <c r="Q7" s="20" t="str">
        <f>C7</f>
        <v>Q2
2012</v>
      </c>
      <c r="R7" s="19" t="str">
        <f>D7</f>
        <v>Q2
2011</v>
      </c>
    </row>
    <row r="8" spans="1:18" ht="15">
      <c r="A8" s="166"/>
      <c r="B8" s="167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ht="15">
      <c r="A9" s="24" t="s">
        <v>13</v>
      </c>
      <c r="B9" s="25"/>
      <c r="C9" s="26">
        <v>2695</v>
      </c>
      <c r="D9" s="27">
        <v>2424</v>
      </c>
      <c r="E9" s="26">
        <v>4152</v>
      </c>
      <c r="F9" s="27">
        <v>3918</v>
      </c>
      <c r="G9" s="26">
        <v>1449</v>
      </c>
      <c r="H9" s="27">
        <v>1462</v>
      </c>
      <c r="I9" s="26">
        <v>1412</v>
      </c>
      <c r="J9" s="27">
        <v>1426</v>
      </c>
      <c r="K9" s="26">
        <v>1256</v>
      </c>
      <c r="L9" s="27">
        <v>1267</v>
      </c>
      <c r="M9" s="26">
        <v>1668</v>
      </c>
      <c r="N9" s="27">
        <v>1472</v>
      </c>
      <c r="O9" s="26">
        <v>0</v>
      </c>
      <c r="P9" s="27">
        <v>0</v>
      </c>
      <c r="Q9" s="26">
        <f>C9+E9+G9+I9+K9+M9+O9</f>
        <v>12632</v>
      </c>
      <c r="R9" s="28">
        <f>D9+F9+H9+J9+L9+N9+P9</f>
        <v>11969</v>
      </c>
    </row>
    <row r="10" spans="1:18" ht="15">
      <c r="A10" s="29" t="s">
        <v>14</v>
      </c>
      <c r="B10" s="29" t="s">
        <v>15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</row>
    <row r="11" spans="1:18" ht="15">
      <c r="A11" s="32"/>
      <c r="B11" s="33" t="s">
        <v>16</v>
      </c>
      <c r="C11" s="34">
        <f>C13+C12</f>
        <v>2698</v>
      </c>
      <c r="D11" s="28">
        <f>D13+D12</f>
        <v>2430</v>
      </c>
      <c r="E11" s="34">
        <f t="shared" ref="E11:P11" si="1">E13+E12</f>
        <v>4205</v>
      </c>
      <c r="F11" s="28">
        <f t="shared" si="1"/>
        <v>3785</v>
      </c>
      <c r="G11" s="34">
        <f t="shared" si="1"/>
        <v>1446</v>
      </c>
      <c r="H11" s="28">
        <f t="shared" si="1"/>
        <v>1463</v>
      </c>
      <c r="I11" s="34">
        <f t="shared" si="1"/>
        <v>1420</v>
      </c>
      <c r="J11" s="28">
        <f t="shared" si="1"/>
        <v>1431</v>
      </c>
      <c r="K11" s="34">
        <f t="shared" si="1"/>
        <v>1383</v>
      </c>
      <c r="L11" s="28">
        <f t="shared" si="1"/>
        <v>1360</v>
      </c>
      <c r="M11" s="34">
        <f t="shared" si="1"/>
        <v>1680</v>
      </c>
      <c r="N11" s="28">
        <f t="shared" si="1"/>
        <v>1465</v>
      </c>
      <c r="O11" s="34">
        <f t="shared" si="1"/>
        <v>0</v>
      </c>
      <c r="P11" s="28">
        <f t="shared" si="1"/>
        <v>0</v>
      </c>
      <c r="Q11" s="34">
        <f t="shared" ref="Q11:R14" si="2">C11+E11+G11+I11+K11+M11+O11</f>
        <v>12832</v>
      </c>
      <c r="R11" s="28">
        <f t="shared" si="2"/>
        <v>11934</v>
      </c>
    </row>
    <row r="12" spans="1:18" ht="15">
      <c r="A12" s="32"/>
      <c r="B12" s="33" t="s">
        <v>17</v>
      </c>
      <c r="C12" s="34">
        <v>90</v>
      </c>
      <c r="D12" s="28">
        <v>100</v>
      </c>
      <c r="E12" s="34">
        <v>157</v>
      </c>
      <c r="F12" s="28">
        <v>167</v>
      </c>
      <c r="G12" s="34">
        <v>23</v>
      </c>
      <c r="H12" s="28">
        <v>28</v>
      </c>
      <c r="I12" s="34">
        <v>13</v>
      </c>
      <c r="J12" s="28">
        <v>5</v>
      </c>
      <c r="K12" s="34">
        <v>46</v>
      </c>
      <c r="L12" s="28">
        <v>56</v>
      </c>
      <c r="M12" s="34">
        <v>26</v>
      </c>
      <c r="N12" s="28">
        <v>3</v>
      </c>
      <c r="O12" s="34">
        <v>0</v>
      </c>
      <c r="P12" s="28">
        <v>0</v>
      </c>
      <c r="Q12" s="34">
        <f t="shared" si="2"/>
        <v>355</v>
      </c>
      <c r="R12" s="28">
        <f t="shared" si="2"/>
        <v>359</v>
      </c>
    </row>
    <row r="13" spans="1:18" ht="15">
      <c r="A13" s="32"/>
      <c r="B13" s="33" t="s">
        <v>18</v>
      </c>
      <c r="C13" s="35">
        <v>2608</v>
      </c>
      <c r="D13" s="36">
        <v>2330</v>
      </c>
      <c r="E13" s="35">
        <v>4048</v>
      </c>
      <c r="F13" s="36">
        <v>3618</v>
      </c>
      <c r="G13" s="35">
        <v>1423</v>
      </c>
      <c r="H13" s="36">
        <v>1435</v>
      </c>
      <c r="I13" s="35">
        <v>1407</v>
      </c>
      <c r="J13" s="36">
        <v>1426</v>
      </c>
      <c r="K13" s="35">
        <v>1337</v>
      </c>
      <c r="L13" s="36">
        <v>1304</v>
      </c>
      <c r="M13" s="35">
        <v>1654</v>
      </c>
      <c r="N13" s="36">
        <v>1462</v>
      </c>
      <c r="O13" s="35">
        <v>0</v>
      </c>
      <c r="P13" s="36">
        <v>0</v>
      </c>
      <c r="Q13" s="35">
        <f t="shared" si="2"/>
        <v>12477</v>
      </c>
      <c r="R13" s="36">
        <f t="shared" si="2"/>
        <v>11575</v>
      </c>
    </row>
    <row r="14" spans="1:18" ht="15">
      <c r="A14" s="37" t="s">
        <v>19</v>
      </c>
      <c r="B14" s="38" t="s">
        <v>20</v>
      </c>
      <c r="C14" s="39">
        <v>169</v>
      </c>
      <c r="D14" s="40">
        <v>194</v>
      </c>
      <c r="E14" s="39">
        <v>331</v>
      </c>
      <c r="F14" s="40">
        <v>342</v>
      </c>
      <c r="G14" s="39">
        <v>546</v>
      </c>
      <c r="H14" s="40">
        <v>271</v>
      </c>
      <c r="I14" s="39">
        <v>309</v>
      </c>
      <c r="J14" s="40">
        <v>319</v>
      </c>
      <c r="K14" s="39">
        <v>53</v>
      </c>
      <c r="L14" s="40">
        <v>40</v>
      </c>
      <c r="M14" s="39">
        <v>13</v>
      </c>
      <c r="N14" s="40">
        <v>11</v>
      </c>
      <c r="O14" s="39">
        <v>0</v>
      </c>
      <c r="P14" s="40">
        <v>0</v>
      </c>
      <c r="Q14" s="39">
        <f t="shared" si="2"/>
        <v>1421</v>
      </c>
      <c r="R14" s="40">
        <f t="shared" si="2"/>
        <v>1177</v>
      </c>
    </row>
    <row r="15" spans="1:18" ht="15">
      <c r="A15" s="32" t="s">
        <v>21</v>
      </c>
      <c r="B15" s="41" t="s">
        <v>22</v>
      </c>
      <c r="C15" s="34"/>
      <c r="D15" s="28"/>
      <c r="E15" s="34"/>
      <c r="F15" s="28"/>
      <c r="G15" s="34"/>
      <c r="H15" s="28"/>
      <c r="I15" s="34"/>
      <c r="J15" s="28"/>
      <c r="K15" s="34"/>
      <c r="L15" s="28"/>
      <c r="M15" s="34"/>
      <c r="N15" s="28"/>
      <c r="O15" s="34"/>
      <c r="P15" s="28"/>
      <c r="Q15" s="34"/>
      <c r="R15" s="28"/>
    </row>
    <row r="16" spans="1:18" ht="15">
      <c r="A16" s="32"/>
      <c r="B16" s="33" t="s">
        <v>16</v>
      </c>
      <c r="C16" s="34">
        <f>C17+C18</f>
        <v>2128</v>
      </c>
      <c r="D16" s="28">
        <f t="shared" ref="D16:P16" si="3">D17+D18</f>
        <v>1918</v>
      </c>
      <c r="E16" s="34">
        <f t="shared" si="3"/>
        <v>2858</v>
      </c>
      <c r="F16" s="28">
        <f t="shared" si="3"/>
        <v>2661</v>
      </c>
      <c r="G16" s="34">
        <f t="shared" si="3"/>
        <v>1705</v>
      </c>
      <c r="H16" s="28">
        <f t="shared" si="3"/>
        <v>1481</v>
      </c>
      <c r="I16" s="34">
        <f t="shared" si="3"/>
        <v>1487</v>
      </c>
      <c r="J16" s="28">
        <f t="shared" si="3"/>
        <v>1497</v>
      </c>
      <c r="K16" s="34">
        <f t="shared" si="3"/>
        <v>895</v>
      </c>
      <c r="L16" s="28">
        <f t="shared" si="3"/>
        <v>851</v>
      </c>
      <c r="M16" s="34">
        <f t="shared" si="3"/>
        <v>1403</v>
      </c>
      <c r="N16" s="28">
        <f t="shared" si="3"/>
        <v>1191</v>
      </c>
      <c r="O16" s="34">
        <f t="shared" si="3"/>
        <v>0</v>
      </c>
      <c r="P16" s="28">
        <f t="shared" si="3"/>
        <v>0</v>
      </c>
      <c r="Q16" s="26">
        <f t="shared" ref="Q16:R18" si="4">C16+E16+G16+I16+K16+M16+O16</f>
        <v>10476</v>
      </c>
      <c r="R16" s="28">
        <f t="shared" si="4"/>
        <v>9599</v>
      </c>
    </row>
    <row r="17" spans="1:18" ht="15">
      <c r="A17" s="32"/>
      <c r="B17" s="33" t="s">
        <v>23</v>
      </c>
      <c r="C17" s="26">
        <v>68</v>
      </c>
      <c r="D17" s="27">
        <v>42</v>
      </c>
      <c r="E17" s="26">
        <v>81</v>
      </c>
      <c r="F17" s="27">
        <v>147</v>
      </c>
      <c r="G17" s="26">
        <v>17</v>
      </c>
      <c r="H17" s="27">
        <v>18</v>
      </c>
      <c r="I17" s="26">
        <v>7</v>
      </c>
      <c r="J17" s="27">
        <v>0</v>
      </c>
      <c r="K17" s="26">
        <v>35</v>
      </c>
      <c r="L17" s="27">
        <v>30</v>
      </c>
      <c r="M17" s="26">
        <v>16</v>
      </c>
      <c r="N17" s="27">
        <v>1</v>
      </c>
      <c r="O17" s="26">
        <v>0</v>
      </c>
      <c r="P17" s="27">
        <v>0</v>
      </c>
      <c r="Q17" s="26">
        <f t="shared" si="4"/>
        <v>224</v>
      </c>
      <c r="R17" s="28">
        <f t="shared" si="4"/>
        <v>238</v>
      </c>
    </row>
    <row r="18" spans="1:18" ht="15">
      <c r="A18" s="42"/>
      <c r="B18" s="43" t="s">
        <v>18</v>
      </c>
      <c r="C18" s="44">
        <v>2060</v>
      </c>
      <c r="D18" s="45">
        <v>1876</v>
      </c>
      <c r="E18" s="44">
        <v>2777</v>
      </c>
      <c r="F18" s="45">
        <v>2514</v>
      </c>
      <c r="G18" s="44">
        <v>1688</v>
      </c>
      <c r="H18" s="45">
        <v>1463</v>
      </c>
      <c r="I18" s="44">
        <v>1480</v>
      </c>
      <c r="J18" s="45">
        <v>1497</v>
      </c>
      <c r="K18" s="44">
        <v>860</v>
      </c>
      <c r="L18" s="45">
        <v>821</v>
      </c>
      <c r="M18" s="44">
        <v>1387</v>
      </c>
      <c r="N18" s="45">
        <v>1190</v>
      </c>
      <c r="O18" s="44">
        <v>0</v>
      </c>
      <c r="P18" s="45">
        <v>0</v>
      </c>
      <c r="Q18" s="44">
        <f t="shared" si="4"/>
        <v>10252</v>
      </c>
      <c r="R18" s="36">
        <f t="shared" si="4"/>
        <v>9361</v>
      </c>
    </row>
    <row r="19" spans="1:18" ht="15">
      <c r="A19" s="33" t="s">
        <v>24</v>
      </c>
      <c r="B19" s="108" t="s">
        <v>25</v>
      </c>
      <c r="C19" s="26"/>
      <c r="D19" s="27"/>
      <c r="E19" s="26"/>
      <c r="F19" s="27"/>
      <c r="G19" s="26"/>
      <c r="H19" s="27"/>
      <c r="I19" s="26"/>
      <c r="J19" s="27"/>
      <c r="K19" s="26"/>
      <c r="L19" s="27"/>
      <c r="M19" s="26"/>
      <c r="N19" s="27"/>
      <c r="O19" s="26"/>
      <c r="P19" s="27"/>
      <c r="Q19" s="26"/>
      <c r="R19" s="28"/>
    </row>
    <row r="20" spans="1:18" ht="15">
      <c r="A20" s="32"/>
      <c r="B20" s="33" t="s">
        <v>16</v>
      </c>
      <c r="C20" s="34">
        <f>C21+C22</f>
        <v>643</v>
      </c>
      <c r="D20" s="28">
        <f t="shared" ref="D20:P20" si="5">D21+D22</f>
        <v>591</v>
      </c>
      <c r="E20" s="34">
        <f t="shared" si="5"/>
        <v>1189</v>
      </c>
      <c r="F20" s="28">
        <f t="shared" si="5"/>
        <v>1137</v>
      </c>
      <c r="G20" s="34">
        <f t="shared" si="5"/>
        <v>269</v>
      </c>
      <c r="H20" s="28">
        <f t="shared" si="5"/>
        <v>270</v>
      </c>
      <c r="I20" s="34">
        <f t="shared" si="5"/>
        <v>162</v>
      </c>
      <c r="J20" s="28">
        <f t="shared" si="5"/>
        <v>160</v>
      </c>
      <c r="K20" s="34">
        <f t="shared" si="5"/>
        <v>443</v>
      </c>
      <c r="L20" s="28">
        <f t="shared" si="5"/>
        <v>434</v>
      </c>
      <c r="M20" s="34">
        <f t="shared" si="5"/>
        <v>302</v>
      </c>
      <c r="N20" s="28">
        <f t="shared" si="5"/>
        <v>268</v>
      </c>
      <c r="O20" s="34">
        <f t="shared" si="5"/>
        <v>0</v>
      </c>
      <c r="P20" s="28">
        <f t="shared" si="5"/>
        <v>0</v>
      </c>
      <c r="Q20" s="26">
        <f t="shared" ref="Q20:R22" si="6">C20+E20+G20+I20+K20+M20+O20</f>
        <v>3008</v>
      </c>
      <c r="R20" s="28">
        <f t="shared" si="6"/>
        <v>2860</v>
      </c>
    </row>
    <row r="21" spans="1:18" ht="15">
      <c r="A21" s="32"/>
      <c r="B21" s="33" t="s">
        <v>23</v>
      </c>
      <c r="C21" s="47">
        <v>28</v>
      </c>
      <c r="D21" s="48">
        <v>35</v>
      </c>
      <c r="E21" s="47">
        <v>32</v>
      </c>
      <c r="F21" s="48">
        <v>30</v>
      </c>
      <c r="G21" s="47">
        <v>2</v>
      </c>
      <c r="H21" s="48">
        <v>4</v>
      </c>
      <c r="I21" s="47">
        <v>3</v>
      </c>
      <c r="J21" s="48">
        <v>1</v>
      </c>
      <c r="K21" s="47">
        <v>17</v>
      </c>
      <c r="L21" s="48">
        <v>14</v>
      </c>
      <c r="M21" s="47">
        <v>11</v>
      </c>
      <c r="N21" s="48">
        <v>1</v>
      </c>
      <c r="O21" s="47">
        <v>0</v>
      </c>
      <c r="P21" s="48">
        <v>0</v>
      </c>
      <c r="Q21" s="47">
        <f t="shared" si="6"/>
        <v>93</v>
      </c>
      <c r="R21" s="49">
        <f t="shared" si="6"/>
        <v>85</v>
      </c>
    </row>
    <row r="22" spans="1:18" ht="15">
      <c r="A22" s="32"/>
      <c r="B22" s="33" t="s">
        <v>18</v>
      </c>
      <c r="C22" s="26">
        <v>615</v>
      </c>
      <c r="D22" s="27">
        <v>556</v>
      </c>
      <c r="E22" s="26">
        <v>1157</v>
      </c>
      <c r="F22" s="27">
        <v>1107</v>
      </c>
      <c r="G22" s="26">
        <v>267</v>
      </c>
      <c r="H22" s="27">
        <v>266</v>
      </c>
      <c r="I22" s="26">
        <v>159</v>
      </c>
      <c r="J22" s="27">
        <v>159</v>
      </c>
      <c r="K22" s="26">
        <v>426</v>
      </c>
      <c r="L22" s="27">
        <v>420</v>
      </c>
      <c r="M22" s="26">
        <v>291</v>
      </c>
      <c r="N22" s="27">
        <v>267</v>
      </c>
      <c r="O22" s="26">
        <v>0</v>
      </c>
      <c r="P22" s="27">
        <v>0</v>
      </c>
      <c r="Q22" s="26">
        <f t="shared" si="6"/>
        <v>2915</v>
      </c>
      <c r="R22" s="28">
        <f t="shared" si="6"/>
        <v>2775</v>
      </c>
    </row>
    <row r="23" spans="1:18" ht="15">
      <c r="A23" s="50" t="s">
        <v>27</v>
      </c>
      <c r="B23" s="51" t="s">
        <v>28</v>
      </c>
      <c r="C23" s="52">
        <f>C13+C14-C18-C22</f>
        <v>102</v>
      </c>
      <c r="D23" s="53">
        <f t="shared" ref="D23:P23" si="7">D13+D14-D18-D22</f>
        <v>92</v>
      </c>
      <c r="E23" s="52">
        <f t="shared" si="7"/>
        <v>445</v>
      </c>
      <c r="F23" s="53">
        <f t="shared" si="7"/>
        <v>339</v>
      </c>
      <c r="G23" s="52">
        <f t="shared" si="7"/>
        <v>14</v>
      </c>
      <c r="H23" s="53">
        <f t="shared" si="7"/>
        <v>-23</v>
      </c>
      <c r="I23" s="52">
        <f t="shared" si="7"/>
        <v>77</v>
      </c>
      <c r="J23" s="53">
        <f t="shared" si="7"/>
        <v>89</v>
      </c>
      <c r="K23" s="52">
        <f t="shared" si="7"/>
        <v>104</v>
      </c>
      <c r="L23" s="53">
        <f t="shared" si="7"/>
        <v>103</v>
      </c>
      <c r="M23" s="52">
        <f t="shared" si="7"/>
        <v>-11</v>
      </c>
      <c r="N23" s="53">
        <f t="shared" si="7"/>
        <v>16</v>
      </c>
      <c r="O23" s="52">
        <f t="shared" si="7"/>
        <v>0</v>
      </c>
      <c r="P23" s="53">
        <f t="shared" si="7"/>
        <v>0</v>
      </c>
      <c r="Q23" s="52">
        <f t="shared" ref="Q23:R23" si="8">C23+E23+G23+I23+K23+M23+O23</f>
        <v>731</v>
      </c>
      <c r="R23" s="40">
        <f t="shared" si="8"/>
        <v>616</v>
      </c>
    </row>
    <row r="24" spans="1:18" ht="15">
      <c r="A24" s="33" t="s">
        <v>29</v>
      </c>
      <c r="B24" s="41" t="s">
        <v>30</v>
      </c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8"/>
    </row>
    <row r="25" spans="1:18" ht="15">
      <c r="A25" s="32"/>
      <c r="B25" s="33" t="s">
        <v>31</v>
      </c>
      <c r="C25" s="26">
        <v>479</v>
      </c>
      <c r="D25" s="27">
        <v>521</v>
      </c>
      <c r="E25" s="26">
        <v>1517</v>
      </c>
      <c r="F25" s="27">
        <v>1272</v>
      </c>
      <c r="G25" s="26">
        <v>1103</v>
      </c>
      <c r="H25" s="27">
        <v>1035</v>
      </c>
      <c r="I25" s="26">
        <v>385</v>
      </c>
      <c r="J25" s="27">
        <v>439</v>
      </c>
      <c r="K25" s="26">
        <v>132</v>
      </c>
      <c r="L25" s="27">
        <v>424</v>
      </c>
      <c r="M25" s="26">
        <v>54</v>
      </c>
      <c r="N25" s="27">
        <v>55</v>
      </c>
      <c r="O25" s="26">
        <v>7</v>
      </c>
      <c r="P25" s="27">
        <v>9</v>
      </c>
      <c r="Q25" s="26">
        <f t="shared" ref="Q25:R27" si="9">C25+E25+G25+I25+K25+M25+O25</f>
        <v>3677</v>
      </c>
      <c r="R25" s="28">
        <f t="shared" si="9"/>
        <v>3755</v>
      </c>
    </row>
    <row r="26" spans="1:18" ht="15">
      <c r="A26" s="32"/>
      <c r="B26" s="33" t="s">
        <v>32</v>
      </c>
      <c r="C26" s="26">
        <v>261</v>
      </c>
      <c r="D26" s="27">
        <v>275</v>
      </c>
      <c r="E26" s="26">
        <v>971</v>
      </c>
      <c r="F26" s="27">
        <v>857</v>
      </c>
      <c r="G26" s="26">
        <v>441</v>
      </c>
      <c r="H26" s="27">
        <v>777</v>
      </c>
      <c r="I26" s="26">
        <v>99</v>
      </c>
      <c r="J26" s="27">
        <v>207</v>
      </c>
      <c r="K26" s="26">
        <v>71</v>
      </c>
      <c r="L26" s="27">
        <v>95</v>
      </c>
      <c r="M26" s="26">
        <v>27</v>
      </c>
      <c r="N26" s="27">
        <v>31</v>
      </c>
      <c r="O26" s="26">
        <v>1</v>
      </c>
      <c r="P26" s="27">
        <v>1</v>
      </c>
      <c r="Q26" s="26">
        <f t="shared" si="9"/>
        <v>1871</v>
      </c>
      <c r="R26" s="28">
        <f t="shared" si="9"/>
        <v>2243</v>
      </c>
    </row>
    <row r="27" spans="1:18" ht="15">
      <c r="A27" s="32"/>
      <c r="B27" s="33" t="s">
        <v>33</v>
      </c>
      <c r="C27" s="26">
        <f>C25-C26</f>
        <v>218</v>
      </c>
      <c r="D27" s="27">
        <f t="shared" ref="D27:P27" si="10">D25-D26</f>
        <v>246</v>
      </c>
      <c r="E27" s="26">
        <f t="shared" si="10"/>
        <v>546</v>
      </c>
      <c r="F27" s="27">
        <f t="shared" si="10"/>
        <v>415</v>
      </c>
      <c r="G27" s="26">
        <f t="shared" si="10"/>
        <v>662</v>
      </c>
      <c r="H27" s="27">
        <f t="shared" si="10"/>
        <v>258</v>
      </c>
      <c r="I27" s="26">
        <f t="shared" si="10"/>
        <v>286</v>
      </c>
      <c r="J27" s="27">
        <f t="shared" si="10"/>
        <v>232</v>
      </c>
      <c r="K27" s="26">
        <f t="shared" si="10"/>
        <v>61</v>
      </c>
      <c r="L27" s="27">
        <f t="shared" si="10"/>
        <v>329</v>
      </c>
      <c r="M27" s="26">
        <f t="shared" si="10"/>
        <v>27</v>
      </c>
      <c r="N27" s="27">
        <f t="shared" si="10"/>
        <v>24</v>
      </c>
      <c r="O27" s="26">
        <f t="shared" si="10"/>
        <v>6</v>
      </c>
      <c r="P27" s="27">
        <f t="shared" si="10"/>
        <v>8</v>
      </c>
      <c r="Q27" s="26">
        <f t="shared" si="9"/>
        <v>1806</v>
      </c>
      <c r="R27" s="28">
        <f t="shared" si="9"/>
        <v>1512</v>
      </c>
    </row>
    <row r="28" spans="1:18" ht="15">
      <c r="A28" s="33" t="s">
        <v>34</v>
      </c>
      <c r="B28" s="41" t="s">
        <v>35</v>
      </c>
      <c r="C28" s="26">
        <v>30</v>
      </c>
      <c r="D28" s="27">
        <v>9</v>
      </c>
      <c r="E28" s="26">
        <v>70</v>
      </c>
      <c r="F28" s="27">
        <v>55</v>
      </c>
      <c r="G28" s="26">
        <v>39</v>
      </c>
      <c r="H28" s="27">
        <v>20</v>
      </c>
      <c r="I28" s="26">
        <v>15</v>
      </c>
      <c r="J28" s="27">
        <v>8</v>
      </c>
      <c r="K28" s="26">
        <v>45</v>
      </c>
      <c r="L28" s="27">
        <v>41</v>
      </c>
      <c r="M28" s="26">
        <v>22</v>
      </c>
      <c r="N28" s="27">
        <v>14</v>
      </c>
      <c r="O28" s="26">
        <v>13</v>
      </c>
      <c r="P28" s="27">
        <v>19</v>
      </c>
      <c r="Q28" s="26">
        <f t="shared" ref="Q28:R28" si="11">C28+E28+G28+I28+K28+M28+O28</f>
        <v>234</v>
      </c>
      <c r="R28" s="28">
        <f t="shared" si="11"/>
        <v>166</v>
      </c>
    </row>
    <row r="29" spans="1:18" ht="15">
      <c r="A29" s="33" t="s">
        <v>36</v>
      </c>
      <c r="B29" s="41" t="s">
        <v>37</v>
      </c>
      <c r="C29" s="47">
        <v>33</v>
      </c>
      <c r="D29" s="48">
        <v>11</v>
      </c>
      <c r="E29" s="47">
        <v>82</v>
      </c>
      <c r="F29" s="48">
        <v>52</v>
      </c>
      <c r="G29" s="47">
        <v>23</v>
      </c>
      <c r="H29" s="48">
        <v>18</v>
      </c>
      <c r="I29" s="47">
        <v>24</v>
      </c>
      <c r="J29" s="48">
        <v>17</v>
      </c>
      <c r="K29" s="47">
        <v>55</v>
      </c>
      <c r="L29" s="48">
        <v>46</v>
      </c>
      <c r="M29" s="47">
        <v>22</v>
      </c>
      <c r="N29" s="48">
        <v>15</v>
      </c>
      <c r="O29" s="47">
        <v>9</v>
      </c>
      <c r="P29" s="48">
        <v>11</v>
      </c>
      <c r="Q29" s="47">
        <f t="shared" ref="Q29:R29" si="12">C29+E29+G29+I29+K29+M29+O29</f>
        <v>248</v>
      </c>
      <c r="R29" s="49">
        <f t="shared" si="12"/>
        <v>170</v>
      </c>
    </row>
    <row r="30" spans="1:18" ht="28.5">
      <c r="A30" s="33" t="s">
        <v>38</v>
      </c>
      <c r="B30" s="41" t="s">
        <v>39</v>
      </c>
      <c r="C30" s="47">
        <f>-C14</f>
        <v>-169</v>
      </c>
      <c r="D30" s="47">
        <f t="shared" ref="D30:P30" si="13">-D14</f>
        <v>-194</v>
      </c>
      <c r="E30" s="47">
        <f t="shared" si="13"/>
        <v>-331</v>
      </c>
      <c r="F30" s="47">
        <f t="shared" si="13"/>
        <v>-342</v>
      </c>
      <c r="G30" s="47">
        <f t="shared" si="13"/>
        <v>-546</v>
      </c>
      <c r="H30" s="47">
        <f t="shared" si="13"/>
        <v>-271</v>
      </c>
      <c r="I30" s="47">
        <f t="shared" si="13"/>
        <v>-309</v>
      </c>
      <c r="J30" s="47">
        <f t="shared" si="13"/>
        <v>-319</v>
      </c>
      <c r="K30" s="47">
        <f t="shared" si="13"/>
        <v>-53</v>
      </c>
      <c r="L30" s="47">
        <f t="shared" si="13"/>
        <v>-40</v>
      </c>
      <c r="M30" s="47">
        <f t="shared" si="13"/>
        <v>-13</v>
      </c>
      <c r="N30" s="47">
        <f t="shared" si="13"/>
        <v>-11</v>
      </c>
      <c r="O30" s="47">
        <f t="shared" si="13"/>
        <v>0</v>
      </c>
      <c r="P30" s="47">
        <f t="shared" si="13"/>
        <v>0</v>
      </c>
      <c r="Q30" s="47">
        <f t="shared" ref="Q30:R36" si="14">C30+E30+G30+I30+K30+M30+O30</f>
        <v>-1421</v>
      </c>
      <c r="R30" s="49">
        <f t="shared" si="14"/>
        <v>-1177</v>
      </c>
    </row>
    <row r="31" spans="1:18" ht="15">
      <c r="A31" s="50" t="s">
        <v>40</v>
      </c>
      <c r="B31" s="51" t="s">
        <v>41</v>
      </c>
      <c r="C31" s="52">
        <f t="shared" ref="C31:P31" si="15">C27+C28-C29+C30</f>
        <v>46</v>
      </c>
      <c r="D31" s="53">
        <f t="shared" si="15"/>
        <v>50</v>
      </c>
      <c r="E31" s="52">
        <f t="shared" si="15"/>
        <v>203</v>
      </c>
      <c r="F31" s="53">
        <f t="shared" si="15"/>
        <v>76</v>
      </c>
      <c r="G31" s="52">
        <f t="shared" si="15"/>
        <v>132</v>
      </c>
      <c r="H31" s="53">
        <f t="shared" si="15"/>
        <v>-11</v>
      </c>
      <c r="I31" s="52">
        <f t="shared" si="15"/>
        <v>-32</v>
      </c>
      <c r="J31" s="53">
        <f t="shared" si="15"/>
        <v>-96</v>
      </c>
      <c r="K31" s="52">
        <f t="shared" si="15"/>
        <v>-2</v>
      </c>
      <c r="L31" s="53">
        <f t="shared" si="15"/>
        <v>284</v>
      </c>
      <c r="M31" s="52">
        <f t="shared" si="15"/>
        <v>14</v>
      </c>
      <c r="N31" s="53">
        <f t="shared" si="15"/>
        <v>12</v>
      </c>
      <c r="O31" s="52">
        <f t="shared" si="15"/>
        <v>10</v>
      </c>
      <c r="P31" s="53">
        <f t="shared" si="15"/>
        <v>16</v>
      </c>
      <c r="Q31" s="52">
        <f t="shared" si="14"/>
        <v>371</v>
      </c>
      <c r="R31" s="40">
        <f t="shared" si="14"/>
        <v>331</v>
      </c>
    </row>
    <row r="32" spans="1:18" ht="15">
      <c r="A32" s="50" t="s">
        <v>42</v>
      </c>
      <c r="B32" s="54" t="s">
        <v>43</v>
      </c>
      <c r="C32" s="55">
        <f t="shared" ref="C32:P32" si="16">C23+C31</f>
        <v>148</v>
      </c>
      <c r="D32" s="56">
        <f t="shared" si="16"/>
        <v>142</v>
      </c>
      <c r="E32" s="55">
        <f t="shared" si="16"/>
        <v>648</v>
      </c>
      <c r="F32" s="56">
        <f t="shared" si="16"/>
        <v>415</v>
      </c>
      <c r="G32" s="55">
        <f t="shared" si="16"/>
        <v>146</v>
      </c>
      <c r="H32" s="56">
        <f t="shared" si="16"/>
        <v>-34</v>
      </c>
      <c r="I32" s="55">
        <f t="shared" si="16"/>
        <v>45</v>
      </c>
      <c r="J32" s="56">
        <f t="shared" si="16"/>
        <v>-7</v>
      </c>
      <c r="K32" s="55">
        <f t="shared" si="16"/>
        <v>102</v>
      </c>
      <c r="L32" s="56">
        <f t="shared" si="16"/>
        <v>387</v>
      </c>
      <c r="M32" s="55">
        <f t="shared" si="16"/>
        <v>3</v>
      </c>
      <c r="N32" s="56">
        <f t="shared" si="16"/>
        <v>28</v>
      </c>
      <c r="O32" s="55">
        <f t="shared" si="16"/>
        <v>10</v>
      </c>
      <c r="P32" s="56">
        <f t="shared" si="16"/>
        <v>16</v>
      </c>
      <c r="Q32" s="55">
        <f t="shared" si="14"/>
        <v>1102</v>
      </c>
      <c r="R32" s="57">
        <f t="shared" si="14"/>
        <v>947</v>
      </c>
    </row>
    <row r="33" spans="1:18" ht="15">
      <c r="A33" s="33" t="s">
        <v>44</v>
      </c>
      <c r="B33" s="33" t="s">
        <v>103</v>
      </c>
      <c r="C33" s="26"/>
      <c r="D33" s="27"/>
      <c r="E33" s="26"/>
      <c r="F33" s="162"/>
      <c r="G33" s="26"/>
      <c r="H33" s="27"/>
      <c r="I33" s="26"/>
      <c r="J33" s="162"/>
      <c r="K33" s="26"/>
      <c r="L33" s="27"/>
      <c r="M33" s="26"/>
      <c r="N33" s="163"/>
      <c r="O33" s="26"/>
      <c r="P33" s="27"/>
      <c r="Q33" s="26"/>
      <c r="R33" s="162"/>
    </row>
    <row r="34" spans="1:18" ht="15">
      <c r="A34" s="43"/>
      <c r="B34" s="43" t="s">
        <v>104</v>
      </c>
      <c r="C34" s="44">
        <v>5</v>
      </c>
      <c r="D34" s="45">
        <v>25</v>
      </c>
      <c r="E34" s="44">
        <v>-50</v>
      </c>
      <c r="F34" s="164">
        <v>24</v>
      </c>
      <c r="G34" s="44">
        <v>-15</v>
      </c>
      <c r="H34" s="45">
        <v>-12</v>
      </c>
      <c r="I34" s="44">
        <v>-12</v>
      </c>
      <c r="J34" s="164">
        <v>-4</v>
      </c>
      <c r="K34" s="44">
        <v>-52</v>
      </c>
      <c r="L34" s="45">
        <v>-104</v>
      </c>
      <c r="M34" s="44">
        <v>0</v>
      </c>
      <c r="N34" s="165">
        <v>13</v>
      </c>
      <c r="O34" s="44">
        <v>-2</v>
      </c>
      <c r="P34" s="45">
        <v>-9</v>
      </c>
      <c r="Q34" s="44">
        <f t="shared" si="14"/>
        <v>-126</v>
      </c>
      <c r="R34" s="164">
        <f t="shared" si="14"/>
        <v>-67</v>
      </c>
    </row>
    <row r="35" spans="1:18" ht="15">
      <c r="A35" s="33" t="s">
        <v>46</v>
      </c>
      <c r="B35" s="60" t="s">
        <v>47</v>
      </c>
      <c r="C35" s="44">
        <v>15</v>
      </c>
      <c r="D35" s="53">
        <v>112</v>
      </c>
      <c r="E35" s="52">
        <v>77</v>
      </c>
      <c r="F35" s="53">
        <v>-40</v>
      </c>
      <c r="G35" s="44">
        <v>39</v>
      </c>
      <c r="H35" s="45">
        <v>1</v>
      </c>
      <c r="I35" s="44">
        <v>18</v>
      </c>
      <c r="J35" s="45">
        <v>7</v>
      </c>
      <c r="K35" s="44">
        <v>7</v>
      </c>
      <c r="L35" s="45">
        <v>34</v>
      </c>
      <c r="M35" s="44">
        <v>2</v>
      </c>
      <c r="N35" s="45">
        <v>23</v>
      </c>
      <c r="O35" s="44">
        <v>6</v>
      </c>
      <c r="P35" s="45">
        <v>5</v>
      </c>
      <c r="Q35" s="44">
        <f t="shared" si="14"/>
        <v>164</v>
      </c>
      <c r="R35" s="35">
        <f t="shared" si="14"/>
        <v>142</v>
      </c>
    </row>
    <row r="36" spans="1:18" ht="15">
      <c r="A36" s="61" t="s">
        <v>48</v>
      </c>
      <c r="B36" s="62" t="s">
        <v>49</v>
      </c>
      <c r="C36" s="26">
        <f>C32+C34-C35</f>
        <v>138</v>
      </c>
      <c r="D36" s="26">
        <f>D32+D34-D35</f>
        <v>55</v>
      </c>
      <c r="E36" s="26">
        <f t="shared" ref="E36:P36" si="17">E32+E34-E35</f>
        <v>521</v>
      </c>
      <c r="F36" s="26">
        <f t="shared" si="17"/>
        <v>479</v>
      </c>
      <c r="G36" s="26">
        <f t="shared" si="17"/>
        <v>92</v>
      </c>
      <c r="H36" s="26">
        <f t="shared" si="17"/>
        <v>-47</v>
      </c>
      <c r="I36" s="26">
        <f t="shared" si="17"/>
        <v>15</v>
      </c>
      <c r="J36" s="26">
        <f t="shared" si="17"/>
        <v>-18</v>
      </c>
      <c r="K36" s="26">
        <f t="shared" si="17"/>
        <v>43</v>
      </c>
      <c r="L36" s="26">
        <f t="shared" si="17"/>
        <v>249</v>
      </c>
      <c r="M36" s="26">
        <f t="shared" si="17"/>
        <v>1</v>
      </c>
      <c r="N36" s="26">
        <f t="shared" si="17"/>
        <v>18</v>
      </c>
      <c r="O36" s="26">
        <f t="shared" si="17"/>
        <v>2</v>
      </c>
      <c r="P36" s="26">
        <f t="shared" si="17"/>
        <v>2</v>
      </c>
      <c r="Q36" s="26">
        <f t="shared" si="14"/>
        <v>812</v>
      </c>
      <c r="R36" s="28">
        <f t="shared" si="14"/>
        <v>738</v>
      </c>
    </row>
    <row r="37" spans="1:18" ht="15">
      <c r="A37" s="63"/>
      <c r="B37" s="24" t="s">
        <v>26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8"/>
    </row>
    <row r="38" spans="1:18" ht="15">
      <c r="A38" s="13"/>
      <c r="B38" s="64" t="s">
        <v>50</v>
      </c>
      <c r="C38" s="26">
        <f>C36-C39</f>
        <v>138</v>
      </c>
      <c r="D38" s="26">
        <f t="shared" ref="D38:P38" si="18">D36-D39</f>
        <v>56</v>
      </c>
      <c r="E38" s="26">
        <f t="shared" si="18"/>
        <v>521</v>
      </c>
      <c r="F38" s="26">
        <f t="shared" si="18"/>
        <v>482</v>
      </c>
      <c r="G38" s="26">
        <f t="shared" si="18"/>
        <v>92</v>
      </c>
      <c r="H38" s="26">
        <f t="shared" si="18"/>
        <v>-47</v>
      </c>
      <c r="I38" s="26">
        <f t="shared" si="18"/>
        <v>15</v>
      </c>
      <c r="J38" s="26">
        <f t="shared" si="18"/>
        <v>-18</v>
      </c>
      <c r="K38" s="26">
        <f t="shared" si="18"/>
        <v>39</v>
      </c>
      <c r="L38" s="26">
        <f t="shared" si="18"/>
        <v>242</v>
      </c>
      <c r="M38" s="26">
        <f t="shared" si="18"/>
        <v>1</v>
      </c>
      <c r="N38" s="26">
        <f t="shared" si="18"/>
        <v>18</v>
      </c>
      <c r="O38" s="26">
        <f t="shared" si="18"/>
        <v>2</v>
      </c>
      <c r="P38" s="26">
        <f t="shared" si="18"/>
        <v>3</v>
      </c>
      <c r="Q38" s="26">
        <f t="shared" ref="Q38:R39" si="19">C38+E38+G38+I38+K38+M38+O38</f>
        <v>808</v>
      </c>
      <c r="R38" s="28">
        <f t="shared" si="19"/>
        <v>736</v>
      </c>
    </row>
    <row r="39" spans="1:18" ht="15.75" thickBot="1">
      <c r="A39" s="65"/>
      <c r="B39" s="66" t="s">
        <v>51</v>
      </c>
      <c r="C39" s="67">
        <v>0</v>
      </c>
      <c r="D39" s="68">
        <v>-1</v>
      </c>
      <c r="E39" s="67">
        <v>0</v>
      </c>
      <c r="F39" s="68">
        <v>-3</v>
      </c>
      <c r="G39" s="67">
        <v>0</v>
      </c>
      <c r="H39" s="68">
        <v>0</v>
      </c>
      <c r="I39" s="67">
        <v>0</v>
      </c>
      <c r="J39" s="68">
        <v>0</v>
      </c>
      <c r="K39" s="67">
        <v>4</v>
      </c>
      <c r="L39" s="68">
        <v>7</v>
      </c>
      <c r="M39" s="67">
        <v>0</v>
      </c>
      <c r="N39" s="68">
        <v>0</v>
      </c>
      <c r="O39" s="67">
        <v>0</v>
      </c>
      <c r="P39" s="68">
        <v>-1</v>
      </c>
      <c r="Q39" s="67">
        <f t="shared" si="19"/>
        <v>4</v>
      </c>
      <c r="R39" s="69">
        <f t="shared" si="19"/>
        <v>2</v>
      </c>
    </row>
    <row r="40" spans="1:18" ht="13.5" thickTop="1"/>
  </sheetData>
  <mergeCells count="12">
    <mergeCell ref="A8:B8"/>
    <mergeCell ref="A5:B5"/>
    <mergeCell ref="C5:F5"/>
    <mergeCell ref="G5:L5"/>
    <mergeCell ref="M5:N6"/>
    <mergeCell ref="O5:P6"/>
    <mergeCell ref="Q5:R6"/>
    <mergeCell ref="C6:D6"/>
    <mergeCell ref="E6:F6"/>
    <mergeCell ref="G6:H6"/>
    <mergeCell ref="I6:J6"/>
    <mergeCell ref="K6:L6"/>
  </mergeCells>
  <pageMargins left="0.38" right="0.18" top="0.78740157480314965" bottom="0.78740157480314965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zoomScale="85" zoomScaleNormal="85" workbookViewId="0">
      <selection activeCell="Q36" sqref="Q36"/>
    </sheetView>
  </sheetViews>
  <sheetFormatPr baseColWidth="10" defaultRowHeight="12.75"/>
  <cols>
    <col min="1" max="1" width="3.7109375" customWidth="1"/>
    <col min="2" max="2" width="40.7109375" customWidth="1"/>
    <col min="3" max="4" width="11.28515625" customWidth="1"/>
    <col min="7" max="8" width="11.28515625" customWidth="1"/>
    <col min="13" max="16" width="11.28515625" customWidth="1"/>
  </cols>
  <sheetData>
    <row r="1" spans="1:18" ht="14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0.25">
      <c r="A2" s="4" t="s">
        <v>0</v>
      </c>
      <c r="B2" s="5"/>
      <c r="C2" s="6"/>
      <c r="D2" s="6"/>
      <c r="E2" s="6"/>
      <c r="F2" s="3"/>
      <c r="G2" s="3"/>
      <c r="H2" s="3"/>
      <c r="I2" s="3"/>
      <c r="J2" s="3"/>
      <c r="K2" s="3"/>
      <c r="L2" s="7"/>
      <c r="M2" s="7"/>
      <c r="N2" s="7"/>
      <c r="O2" s="7"/>
      <c r="P2" s="8"/>
      <c r="Q2" s="9"/>
      <c r="R2" s="3"/>
    </row>
    <row r="3" spans="1:18" ht="15.75">
      <c r="A3" s="10" t="s">
        <v>1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3"/>
      <c r="Q3" s="13"/>
      <c r="R3" s="13"/>
    </row>
    <row r="4" spans="1:18" ht="14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</row>
    <row r="5" spans="1:18" ht="15">
      <c r="A5" s="168"/>
      <c r="B5" s="169"/>
      <c r="C5" s="170" t="s">
        <v>2</v>
      </c>
      <c r="D5" s="171"/>
      <c r="E5" s="171"/>
      <c r="F5" s="172"/>
      <c r="G5" s="170" t="s">
        <v>3</v>
      </c>
      <c r="H5" s="171"/>
      <c r="I5" s="171"/>
      <c r="J5" s="171"/>
      <c r="K5" s="171"/>
      <c r="L5" s="172"/>
      <c r="M5" s="173" t="s">
        <v>4</v>
      </c>
      <c r="N5" s="174"/>
      <c r="O5" s="173" t="s">
        <v>5</v>
      </c>
      <c r="P5" s="174"/>
      <c r="Q5" s="173" t="s">
        <v>6</v>
      </c>
      <c r="R5" s="177"/>
    </row>
    <row r="6" spans="1:18" ht="15.75">
      <c r="A6" s="14"/>
      <c r="B6" s="15"/>
      <c r="C6" s="179" t="s">
        <v>7</v>
      </c>
      <c r="D6" s="180"/>
      <c r="E6" s="179" t="s">
        <v>8</v>
      </c>
      <c r="F6" s="180"/>
      <c r="G6" s="179" t="s">
        <v>7</v>
      </c>
      <c r="H6" s="180"/>
      <c r="I6" s="179" t="s">
        <v>9</v>
      </c>
      <c r="J6" s="180"/>
      <c r="K6" s="179" t="s">
        <v>8</v>
      </c>
      <c r="L6" s="180"/>
      <c r="M6" s="175"/>
      <c r="N6" s="176"/>
      <c r="O6" s="175"/>
      <c r="P6" s="176"/>
      <c r="Q6" s="175"/>
      <c r="R6" s="178"/>
    </row>
    <row r="7" spans="1:18" ht="30">
      <c r="A7" s="16" t="s">
        <v>10</v>
      </c>
      <c r="B7" s="17"/>
      <c r="C7" s="18" t="s">
        <v>101</v>
      </c>
      <c r="D7" s="19" t="s">
        <v>102</v>
      </c>
      <c r="E7" s="20" t="str">
        <f t="shared" ref="E7:L7" si="0">C7</f>
        <v>Q1-2
2012</v>
      </c>
      <c r="F7" s="19" t="str">
        <f t="shared" si="0"/>
        <v>Q1-2
2011</v>
      </c>
      <c r="G7" s="20" t="str">
        <f t="shared" si="0"/>
        <v>Q1-2
2012</v>
      </c>
      <c r="H7" s="19" t="str">
        <f>F7</f>
        <v>Q1-2
2011</v>
      </c>
      <c r="I7" s="20" t="str">
        <f t="shared" si="0"/>
        <v>Q1-2
2012</v>
      </c>
      <c r="J7" s="19" t="str">
        <f t="shared" si="0"/>
        <v>Q1-2
2011</v>
      </c>
      <c r="K7" s="20" t="str">
        <f t="shared" si="0"/>
        <v>Q1-2
2012</v>
      </c>
      <c r="L7" s="19" t="str">
        <f t="shared" si="0"/>
        <v>Q1-2
2011</v>
      </c>
      <c r="M7" s="20" t="str">
        <f>I7</f>
        <v>Q1-2
2012</v>
      </c>
      <c r="N7" s="19" t="str">
        <f>J7</f>
        <v>Q1-2
2011</v>
      </c>
      <c r="O7" s="20" t="str">
        <f>K7</f>
        <v>Q1-2
2012</v>
      </c>
      <c r="P7" s="19" t="str">
        <f>L7</f>
        <v>Q1-2
2011</v>
      </c>
      <c r="Q7" s="20" t="str">
        <f>C7</f>
        <v>Q1-2
2012</v>
      </c>
      <c r="R7" s="19" t="str">
        <f>D7</f>
        <v>Q1-2
2011</v>
      </c>
    </row>
    <row r="8" spans="1:18" ht="15">
      <c r="A8" s="166"/>
      <c r="B8" s="167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ht="15">
      <c r="A9" s="24" t="s">
        <v>13</v>
      </c>
      <c r="B9" s="25"/>
      <c r="C9" s="26">
        <v>5294</v>
      </c>
      <c r="D9" s="27">
        <v>4788</v>
      </c>
      <c r="E9" s="26">
        <v>8397</v>
      </c>
      <c r="F9" s="27">
        <v>8281</v>
      </c>
      <c r="G9" s="26">
        <v>2898</v>
      </c>
      <c r="H9" s="27">
        <v>2984</v>
      </c>
      <c r="I9" s="26">
        <v>2869</v>
      </c>
      <c r="J9" s="27">
        <v>2882</v>
      </c>
      <c r="K9" s="26">
        <v>3091</v>
      </c>
      <c r="L9" s="27">
        <v>3055</v>
      </c>
      <c r="M9" s="26">
        <v>3348</v>
      </c>
      <c r="N9" s="27">
        <v>2959</v>
      </c>
      <c r="O9" s="26">
        <v>0</v>
      </c>
      <c r="P9" s="27">
        <v>0</v>
      </c>
      <c r="Q9" s="26">
        <f>C9+E9+G9+I9+K9+M9+O9</f>
        <v>25897</v>
      </c>
      <c r="R9" s="28">
        <f>D9+F9+H9+J9+L9+N9+P9</f>
        <v>24949</v>
      </c>
    </row>
    <row r="10" spans="1:18" ht="15">
      <c r="A10" s="29" t="s">
        <v>14</v>
      </c>
      <c r="B10" s="29" t="s">
        <v>15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</row>
    <row r="11" spans="1:18" ht="15">
      <c r="A11" s="32"/>
      <c r="B11" s="33" t="s">
        <v>16</v>
      </c>
      <c r="C11" s="34">
        <f>C13+C12</f>
        <v>5295</v>
      </c>
      <c r="D11" s="28">
        <f>D13+D12</f>
        <v>4788</v>
      </c>
      <c r="E11" s="34">
        <f t="shared" ref="E11:P11" si="1">E13+E12</f>
        <v>8533</v>
      </c>
      <c r="F11" s="28">
        <f t="shared" si="1"/>
        <v>7779</v>
      </c>
      <c r="G11" s="34">
        <f t="shared" si="1"/>
        <v>2895</v>
      </c>
      <c r="H11" s="28">
        <f t="shared" si="1"/>
        <v>2985</v>
      </c>
      <c r="I11" s="34">
        <f t="shared" si="1"/>
        <v>2828</v>
      </c>
      <c r="J11" s="28">
        <f t="shared" si="1"/>
        <v>2836</v>
      </c>
      <c r="K11" s="34">
        <f t="shared" si="1"/>
        <v>2756</v>
      </c>
      <c r="L11" s="28">
        <f t="shared" si="1"/>
        <v>2693</v>
      </c>
      <c r="M11" s="34">
        <f t="shared" si="1"/>
        <v>3299</v>
      </c>
      <c r="N11" s="28">
        <f t="shared" si="1"/>
        <v>2910</v>
      </c>
      <c r="O11" s="34">
        <f t="shared" si="1"/>
        <v>0</v>
      </c>
      <c r="P11" s="28">
        <f t="shared" si="1"/>
        <v>0</v>
      </c>
      <c r="Q11" s="34">
        <f t="shared" ref="Q11:R14" si="2">C11+E11+G11+I11+K11+M11+O11</f>
        <v>25606</v>
      </c>
      <c r="R11" s="28">
        <f t="shared" si="2"/>
        <v>23991</v>
      </c>
    </row>
    <row r="12" spans="1:18" ht="15">
      <c r="A12" s="32"/>
      <c r="B12" s="33" t="s">
        <v>17</v>
      </c>
      <c r="C12" s="34">
        <v>190</v>
      </c>
      <c r="D12" s="28">
        <v>215</v>
      </c>
      <c r="E12" s="34">
        <v>309</v>
      </c>
      <c r="F12" s="28">
        <v>347</v>
      </c>
      <c r="G12" s="34">
        <v>51</v>
      </c>
      <c r="H12" s="28">
        <v>56</v>
      </c>
      <c r="I12" s="34">
        <v>25</v>
      </c>
      <c r="J12" s="28">
        <v>9</v>
      </c>
      <c r="K12" s="34">
        <v>113</v>
      </c>
      <c r="L12" s="28">
        <v>112</v>
      </c>
      <c r="M12" s="34">
        <v>31</v>
      </c>
      <c r="N12" s="28">
        <v>7</v>
      </c>
      <c r="O12" s="34">
        <v>0</v>
      </c>
      <c r="P12" s="28">
        <v>0</v>
      </c>
      <c r="Q12" s="34">
        <f t="shared" si="2"/>
        <v>719</v>
      </c>
      <c r="R12" s="28">
        <f t="shared" si="2"/>
        <v>746</v>
      </c>
    </row>
    <row r="13" spans="1:18" ht="15">
      <c r="A13" s="32"/>
      <c r="B13" s="33" t="s">
        <v>18</v>
      </c>
      <c r="C13" s="35">
        <v>5105</v>
      </c>
      <c r="D13" s="36">
        <v>4573</v>
      </c>
      <c r="E13" s="35">
        <v>8224</v>
      </c>
      <c r="F13" s="36">
        <v>7432</v>
      </c>
      <c r="G13" s="35">
        <v>2844</v>
      </c>
      <c r="H13" s="36">
        <v>2929</v>
      </c>
      <c r="I13" s="35">
        <v>2803</v>
      </c>
      <c r="J13" s="36">
        <v>2827</v>
      </c>
      <c r="K13" s="35">
        <v>2643</v>
      </c>
      <c r="L13" s="36">
        <v>2581</v>
      </c>
      <c r="M13" s="35">
        <v>3268</v>
      </c>
      <c r="N13" s="36">
        <v>2903</v>
      </c>
      <c r="O13" s="35">
        <v>0</v>
      </c>
      <c r="P13" s="36">
        <v>0</v>
      </c>
      <c r="Q13" s="35">
        <f t="shared" si="2"/>
        <v>24887</v>
      </c>
      <c r="R13" s="36">
        <f t="shared" si="2"/>
        <v>23245</v>
      </c>
    </row>
    <row r="14" spans="1:18" ht="15">
      <c r="A14" s="37" t="s">
        <v>19</v>
      </c>
      <c r="B14" s="38" t="s">
        <v>20</v>
      </c>
      <c r="C14" s="39">
        <v>315</v>
      </c>
      <c r="D14" s="40">
        <v>335</v>
      </c>
      <c r="E14" s="39">
        <v>661</v>
      </c>
      <c r="F14" s="40">
        <v>677</v>
      </c>
      <c r="G14" s="39">
        <v>1635</v>
      </c>
      <c r="H14" s="40">
        <v>815</v>
      </c>
      <c r="I14" s="39">
        <v>668</v>
      </c>
      <c r="J14" s="40">
        <v>703</v>
      </c>
      <c r="K14" s="39">
        <v>104</v>
      </c>
      <c r="L14" s="40">
        <v>79</v>
      </c>
      <c r="M14" s="39">
        <v>25</v>
      </c>
      <c r="N14" s="40">
        <v>21</v>
      </c>
      <c r="O14" s="39">
        <v>0</v>
      </c>
      <c r="P14" s="40">
        <v>0</v>
      </c>
      <c r="Q14" s="39">
        <f t="shared" si="2"/>
        <v>3408</v>
      </c>
      <c r="R14" s="40">
        <f t="shared" si="2"/>
        <v>2630</v>
      </c>
    </row>
    <row r="15" spans="1:18" ht="15">
      <c r="A15" s="32" t="s">
        <v>21</v>
      </c>
      <c r="B15" s="41" t="s">
        <v>22</v>
      </c>
      <c r="C15" s="34"/>
      <c r="D15" s="28"/>
      <c r="E15" s="34"/>
      <c r="F15" s="28"/>
      <c r="G15" s="34"/>
      <c r="H15" s="28"/>
      <c r="I15" s="34"/>
      <c r="J15" s="28"/>
      <c r="K15" s="34"/>
      <c r="L15" s="28"/>
      <c r="M15" s="34"/>
      <c r="N15" s="28"/>
      <c r="O15" s="34"/>
      <c r="P15" s="28"/>
      <c r="Q15" s="34"/>
      <c r="R15" s="28"/>
    </row>
    <row r="16" spans="1:18" ht="15">
      <c r="A16" s="32"/>
      <c r="B16" s="33" t="s">
        <v>16</v>
      </c>
      <c r="C16" s="34">
        <f>C17+C18</f>
        <v>4026</v>
      </c>
      <c r="D16" s="28">
        <f t="shared" ref="D16:P16" si="3">D17+D18</f>
        <v>3570</v>
      </c>
      <c r="E16" s="34">
        <f t="shared" si="3"/>
        <v>5560</v>
      </c>
      <c r="F16" s="28">
        <f t="shared" si="3"/>
        <v>8215</v>
      </c>
      <c r="G16" s="34">
        <f t="shared" si="3"/>
        <v>3901</v>
      </c>
      <c r="H16" s="28">
        <f t="shared" si="3"/>
        <v>3247</v>
      </c>
      <c r="I16" s="34">
        <f t="shared" si="3"/>
        <v>3006</v>
      </c>
      <c r="J16" s="28">
        <f t="shared" si="3"/>
        <v>3037</v>
      </c>
      <c r="K16" s="34">
        <f t="shared" si="3"/>
        <v>1770</v>
      </c>
      <c r="L16" s="28">
        <f t="shared" si="3"/>
        <v>1702</v>
      </c>
      <c r="M16" s="34">
        <f t="shared" si="3"/>
        <v>2709</v>
      </c>
      <c r="N16" s="28">
        <f t="shared" si="3"/>
        <v>2377</v>
      </c>
      <c r="O16" s="34">
        <f t="shared" si="3"/>
        <v>0</v>
      </c>
      <c r="P16" s="28">
        <f t="shared" si="3"/>
        <v>0</v>
      </c>
      <c r="Q16" s="26">
        <f t="shared" ref="Q16:R18" si="4">C16+E16+G16+I16+K16+M16+O16</f>
        <v>20972</v>
      </c>
      <c r="R16" s="28">
        <f t="shared" si="4"/>
        <v>22148</v>
      </c>
    </row>
    <row r="17" spans="1:18" ht="15">
      <c r="A17" s="32"/>
      <c r="B17" s="33" t="s">
        <v>23</v>
      </c>
      <c r="C17" s="26">
        <v>162</v>
      </c>
      <c r="D17" s="27">
        <v>86</v>
      </c>
      <c r="E17" s="26">
        <v>113</v>
      </c>
      <c r="F17" s="27">
        <v>443</v>
      </c>
      <c r="G17" s="26">
        <v>33</v>
      </c>
      <c r="H17" s="27">
        <v>29</v>
      </c>
      <c r="I17" s="26">
        <v>13</v>
      </c>
      <c r="J17" s="27">
        <v>3</v>
      </c>
      <c r="K17" s="26">
        <v>107</v>
      </c>
      <c r="L17" s="27">
        <v>74</v>
      </c>
      <c r="M17" s="26">
        <v>16</v>
      </c>
      <c r="N17" s="27">
        <v>4</v>
      </c>
      <c r="O17" s="26">
        <v>0</v>
      </c>
      <c r="P17" s="27">
        <v>0</v>
      </c>
      <c r="Q17" s="26">
        <f t="shared" si="4"/>
        <v>444</v>
      </c>
      <c r="R17" s="28">
        <f t="shared" si="4"/>
        <v>639</v>
      </c>
    </row>
    <row r="18" spans="1:18" ht="15">
      <c r="A18" s="42"/>
      <c r="B18" s="43" t="s">
        <v>18</v>
      </c>
      <c r="C18" s="44">
        <v>3864</v>
      </c>
      <c r="D18" s="45">
        <v>3484</v>
      </c>
      <c r="E18" s="44">
        <v>5447</v>
      </c>
      <c r="F18" s="45">
        <v>7772</v>
      </c>
      <c r="G18" s="44">
        <v>3868</v>
      </c>
      <c r="H18" s="45">
        <v>3218</v>
      </c>
      <c r="I18" s="44">
        <v>2993</v>
      </c>
      <c r="J18" s="45">
        <v>3034</v>
      </c>
      <c r="K18" s="44">
        <v>1663</v>
      </c>
      <c r="L18" s="45">
        <v>1628</v>
      </c>
      <c r="M18" s="44">
        <v>2693</v>
      </c>
      <c r="N18" s="45">
        <v>2373</v>
      </c>
      <c r="O18" s="44">
        <v>0</v>
      </c>
      <c r="P18" s="45">
        <v>0</v>
      </c>
      <c r="Q18" s="44">
        <f t="shared" si="4"/>
        <v>20528</v>
      </c>
      <c r="R18" s="36">
        <f t="shared" si="4"/>
        <v>21509</v>
      </c>
    </row>
    <row r="19" spans="1:18" ht="15">
      <c r="A19" s="33" t="s">
        <v>24</v>
      </c>
      <c r="B19" s="108" t="s">
        <v>25</v>
      </c>
      <c r="C19" s="26"/>
      <c r="D19" s="27"/>
      <c r="E19" s="26"/>
      <c r="F19" s="27"/>
      <c r="G19" s="26"/>
      <c r="H19" s="27"/>
      <c r="I19" s="26"/>
      <c r="J19" s="27"/>
      <c r="K19" s="26"/>
      <c r="L19" s="27"/>
      <c r="M19" s="26"/>
      <c r="N19" s="27"/>
      <c r="O19" s="26"/>
      <c r="P19" s="27"/>
      <c r="Q19" s="26"/>
      <c r="R19" s="28"/>
    </row>
    <row r="20" spans="1:18" ht="15">
      <c r="A20" s="32"/>
      <c r="B20" s="33" t="s">
        <v>16</v>
      </c>
      <c r="C20" s="34">
        <f>C21+C22</f>
        <v>1360</v>
      </c>
      <c r="D20" s="28">
        <f t="shared" ref="D20:P20" si="5">D21+D22</f>
        <v>1262</v>
      </c>
      <c r="E20" s="34">
        <f t="shared" si="5"/>
        <v>2491</v>
      </c>
      <c r="F20" s="28">
        <f t="shared" si="5"/>
        <v>2282</v>
      </c>
      <c r="G20" s="34">
        <f t="shared" si="5"/>
        <v>516</v>
      </c>
      <c r="H20" s="28">
        <f t="shared" si="5"/>
        <v>526</v>
      </c>
      <c r="I20" s="34">
        <f t="shared" si="5"/>
        <v>328</v>
      </c>
      <c r="J20" s="28">
        <f t="shared" si="5"/>
        <v>315</v>
      </c>
      <c r="K20" s="34">
        <f t="shared" si="5"/>
        <v>905</v>
      </c>
      <c r="L20" s="28">
        <f t="shared" si="5"/>
        <v>878</v>
      </c>
      <c r="M20" s="34">
        <f t="shared" si="5"/>
        <v>617</v>
      </c>
      <c r="N20" s="28">
        <f t="shared" si="5"/>
        <v>531</v>
      </c>
      <c r="O20" s="34">
        <f t="shared" si="5"/>
        <v>0</v>
      </c>
      <c r="P20" s="28">
        <f t="shared" si="5"/>
        <v>0</v>
      </c>
      <c r="Q20" s="26">
        <f t="shared" ref="Q20:R22" si="6">C20+E20+G20+I20+K20+M20+O20</f>
        <v>6217</v>
      </c>
      <c r="R20" s="28">
        <f t="shared" si="6"/>
        <v>5794</v>
      </c>
    </row>
    <row r="21" spans="1:18" ht="15">
      <c r="A21" s="32"/>
      <c r="B21" s="33" t="s">
        <v>23</v>
      </c>
      <c r="C21" s="47">
        <v>59</v>
      </c>
      <c r="D21" s="48">
        <v>82</v>
      </c>
      <c r="E21" s="47">
        <v>42</v>
      </c>
      <c r="F21" s="48">
        <v>55</v>
      </c>
      <c r="G21" s="47">
        <v>6</v>
      </c>
      <c r="H21" s="48">
        <v>9</v>
      </c>
      <c r="I21" s="47">
        <v>6</v>
      </c>
      <c r="J21" s="48">
        <v>2</v>
      </c>
      <c r="K21" s="47">
        <v>22</v>
      </c>
      <c r="L21" s="48">
        <v>13</v>
      </c>
      <c r="M21" s="47">
        <v>18</v>
      </c>
      <c r="N21" s="48">
        <v>1</v>
      </c>
      <c r="O21" s="47">
        <v>0</v>
      </c>
      <c r="P21" s="48">
        <v>0</v>
      </c>
      <c r="Q21" s="47">
        <f t="shared" si="6"/>
        <v>153</v>
      </c>
      <c r="R21" s="49">
        <f t="shared" si="6"/>
        <v>162</v>
      </c>
    </row>
    <row r="22" spans="1:18" ht="15">
      <c r="A22" s="32"/>
      <c r="B22" s="33" t="s">
        <v>18</v>
      </c>
      <c r="C22" s="26">
        <v>1301</v>
      </c>
      <c r="D22" s="27">
        <v>1180</v>
      </c>
      <c r="E22" s="26">
        <v>2449</v>
      </c>
      <c r="F22" s="27">
        <v>2227</v>
      </c>
      <c r="G22" s="26">
        <v>510</v>
      </c>
      <c r="H22" s="27">
        <v>517</v>
      </c>
      <c r="I22" s="26">
        <v>322</v>
      </c>
      <c r="J22" s="27">
        <v>313</v>
      </c>
      <c r="K22" s="26">
        <v>883</v>
      </c>
      <c r="L22" s="27">
        <v>865</v>
      </c>
      <c r="M22" s="26">
        <v>599</v>
      </c>
      <c r="N22" s="27">
        <v>530</v>
      </c>
      <c r="O22" s="26">
        <v>0</v>
      </c>
      <c r="P22" s="27">
        <v>0</v>
      </c>
      <c r="Q22" s="26">
        <f t="shared" si="6"/>
        <v>6064</v>
      </c>
      <c r="R22" s="28">
        <f t="shared" si="6"/>
        <v>5632</v>
      </c>
    </row>
    <row r="23" spans="1:18" ht="15">
      <c r="A23" s="50" t="s">
        <v>27</v>
      </c>
      <c r="B23" s="51" t="s">
        <v>28</v>
      </c>
      <c r="C23" s="52">
        <f>C13+C14-C18-C22</f>
        <v>255</v>
      </c>
      <c r="D23" s="53">
        <f t="shared" ref="D23:P23" si="7">D13+D14-D18-D22</f>
        <v>244</v>
      </c>
      <c r="E23" s="52">
        <f t="shared" si="7"/>
        <v>989</v>
      </c>
      <c r="F23" s="53">
        <f t="shared" si="7"/>
        <v>-1890</v>
      </c>
      <c r="G23" s="52">
        <f t="shared" si="7"/>
        <v>101</v>
      </c>
      <c r="H23" s="53">
        <f t="shared" si="7"/>
        <v>9</v>
      </c>
      <c r="I23" s="52">
        <f t="shared" si="7"/>
        <v>156</v>
      </c>
      <c r="J23" s="53">
        <f t="shared" si="7"/>
        <v>183</v>
      </c>
      <c r="K23" s="52">
        <f t="shared" si="7"/>
        <v>201</v>
      </c>
      <c r="L23" s="53">
        <f t="shared" si="7"/>
        <v>167</v>
      </c>
      <c r="M23" s="52">
        <f t="shared" si="7"/>
        <v>1</v>
      </c>
      <c r="N23" s="53">
        <f t="shared" si="7"/>
        <v>21</v>
      </c>
      <c r="O23" s="52">
        <f t="shared" si="7"/>
        <v>0</v>
      </c>
      <c r="P23" s="53">
        <f t="shared" si="7"/>
        <v>0</v>
      </c>
      <c r="Q23" s="52">
        <f t="shared" ref="Q23:R23" si="8">C23+E23+G23+I23+K23+M23+O23</f>
        <v>1703</v>
      </c>
      <c r="R23" s="40">
        <f t="shared" si="8"/>
        <v>-1266</v>
      </c>
    </row>
    <row r="24" spans="1:18" ht="15">
      <c r="A24" s="33" t="s">
        <v>29</v>
      </c>
      <c r="B24" s="41" t="s">
        <v>30</v>
      </c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8"/>
    </row>
    <row r="25" spans="1:18" ht="15">
      <c r="A25" s="32"/>
      <c r="B25" s="33" t="s">
        <v>31</v>
      </c>
      <c r="C25" s="26">
        <v>993</v>
      </c>
      <c r="D25" s="27">
        <v>1083</v>
      </c>
      <c r="E25" s="26">
        <v>2802</v>
      </c>
      <c r="F25" s="27">
        <v>2768</v>
      </c>
      <c r="G25" s="26">
        <v>2435</v>
      </c>
      <c r="H25" s="27">
        <v>1940</v>
      </c>
      <c r="I25" s="26">
        <v>755</v>
      </c>
      <c r="J25" s="27">
        <v>874</v>
      </c>
      <c r="K25" s="26">
        <v>264</v>
      </c>
      <c r="L25" s="27">
        <v>566</v>
      </c>
      <c r="M25" s="26">
        <v>105</v>
      </c>
      <c r="N25" s="27">
        <v>110</v>
      </c>
      <c r="O25" s="26">
        <v>9</v>
      </c>
      <c r="P25" s="27">
        <v>8</v>
      </c>
      <c r="Q25" s="26">
        <f t="shared" ref="Q25:R27" si="9">C25+E25+G25+I25+K25+M25+O25</f>
        <v>7363</v>
      </c>
      <c r="R25" s="28">
        <f t="shared" si="9"/>
        <v>7349</v>
      </c>
    </row>
    <row r="26" spans="1:18" ht="15">
      <c r="A26" s="32"/>
      <c r="B26" s="33" t="s">
        <v>32</v>
      </c>
      <c r="C26" s="26">
        <v>595</v>
      </c>
      <c r="D26" s="27">
        <v>554</v>
      </c>
      <c r="E26" s="26">
        <v>1746</v>
      </c>
      <c r="F26" s="27">
        <v>1697</v>
      </c>
      <c r="G26" s="26">
        <v>657</v>
      </c>
      <c r="H26" s="27">
        <v>1125</v>
      </c>
      <c r="I26" s="26">
        <v>148</v>
      </c>
      <c r="J26" s="27">
        <v>293</v>
      </c>
      <c r="K26" s="26">
        <v>121</v>
      </c>
      <c r="L26" s="27">
        <v>159</v>
      </c>
      <c r="M26" s="26">
        <v>45</v>
      </c>
      <c r="N26" s="27">
        <v>52</v>
      </c>
      <c r="O26" s="26">
        <v>1</v>
      </c>
      <c r="P26" s="27">
        <v>1</v>
      </c>
      <c r="Q26" s="26">
        <f t="shared" si="9"/>
        <v>3313</v>
      </c>
      <c r="R26" s="28">
        <f t="shared" si="9"/>
        <v>3881</v>
      </c>
    </row>
    <row r="27" spans="1:18" ht="15">
      <c r="A27" s="32"/>
      <c r="B27" s="33" t="s">
        <v>33</v>
      </c>
      <c r="C27" s="26">
        <f>C25-C26</f>
        <v>398</v>
      </c>
      <c r="D27" s="27">
        <f t="shared" ref="D27:P27" si="10">D25-D26</f>
        <v>529</v>
      </c>
      <c r="E27" s="26">
        <f t="shared" si="10"/>
        <v>1056</v>
      </c>
      <c r="F27" s="27">
        <f t="shared" si="10"/>
        <v>1071</v>
      </c>
      <c r="G27" s="26">
        <f t="shared" si="10"/>
        <v>1778</v>
      </c>
      <c r="H27" s="27">
        <f t="shared" si="10"/>
        <v>815</v>
      </c>
      <c r="I27" s="26">
        <f t="shared" si="10"/>
        <v>607</v>
      </c>
      <c r="J27" s="27">
        <f t="shared" si="10"/>
        <v>581</v>
      </c>
      <c r="K27" s="26">
        <f t="shared" si="10"/>
        <v>143</v>
      </c>
      <c r="L27" s="27">
        <f t="shared" si="10"/>
        <v>407</v>
      </c>
      <c r="M27" s="26">
        <f t="shared" si="10"/>
        <v>60</v>
      </c>
      <c r="N27" s="27">
        <f t="shared" si="10"/>
        <v>58</v>
      </c>
      <c r="O27" s="26">
        <f t="shared" si="10"/>
        <v>8</v>
      </c>
      <c r="P27" s="27">
        <f t="shared" si="10"/>
        <v>7</v>
      </c>
      <c r="Q27" s="26">
        <f t="shared" si="9"/>
        <v>4050</v>
      </c>
      <c r="R27" s="28">
        <f t="shared" si="9"/>
        <v>3468</v>
      </c>
    </row>
    <row r="28" spans="1:18" ht="15">
      <c r="A28" s="33" t="s">
        <v>34</v>
      </c>
      <c r="B28" s="41" t="s">
        <v>35</v>
      </c>
      <c r="C28" s="26">
        <v>49</v>
      </c>
      <c r="D28" s="27">
        <v>30</v>
      </c>
      <c r="E28" s="26">
        <v>115</v>
      </c>
      <c r="F28" s="27">
        <v>124</v>
      </c>
      <c r="G28" s="26">
        <v>59</v>
      </c>
      <c r="H28" s="27">
        <v>40</v>
      </c>
      <c r="I28" s="26">
        <v>28</v>
      </c>
      <c r="J28" s="27">
        <v>23</v>
      </c>
      <c r="K28" s="26">
        <v>80</v>
      </c>
      <c r="L28" s="27">
        <v>66</v>
      </c>
      <c r="M28" s="26">
        <v>37</v>
      </c>
      <c r="N28" s="27">
        <v>36</v>
      </c>
      <c r="O28" s="26">
        <v>25</v>
      </c>
      <c r="P28" s="27">
        <v>32</v>
      </c>
      <c r="Q28" s="26">
        <f t="shared" ref="Q28:R28" si="11">C28+E28+G28+I28+K28+M28+O28</f>
        <v>393</v>
      </c>
      <c r="R28" s="28">
        <f t="shared" si="11"/>
        <v>351</v>
      </c>
    </row>
    <row r="29" spans="1:18" ht="15">
      <c r="A29" s="33" t="s">
        <v>36</v>
      </c>
      <c r="B29" s="41" t="s">
        <v>37</v>
      </c>
      <c r="C29" s="47">
        <v>49</v>
      </c>
      <c r="D29" s="48">
        <v>28</v>
      </c>
      <c r="E29" s="47">
        <v>135</v>
      </c>
      <c r="F29" s="48">
        <v>101</v>
      </c>
      <c r="G29" s="47">
        <v>47</v>
      </c>
      <c r="H29" s="48">
        <v>46</v>
      </c>
      <c r="I29" s="47">
        <v>45</v>
      </c>
      <c r="J29" s="48">
        <v>33</v>
      </c>
      <c r="K29" s="47">
        <v>104</v>
      </c>
      <c r="L29" s="48">
        <v>102</v>
      </c>
      <c r="M29" s="47">
        <v>38</v>
      </c>
      <c r="N29" s="48">
        <v>29</v>
      </c>
      <c r="O29" s="47">
        <v>16</v>
      </c>
      <c r="P29" s="48">
        <v>21</v>
      </c>
      <c r="Q29" s="47">
        <f t="shared" ref="Q29:R29" si="12">C29+E29+G29+I29+K29+M29+O29</f>
        <v>434</v>
      </c>
      <c r="R29" s="49">
        <f t="shared" si="12"/>
        <v>360</v>
      </c>
    </row>
    <row r="30" spans="1:18" ht="28.5">
      <c r="A30" s="33" t="s">
        <v>38</v>
      </c>
      <c r="B30" s="41" t="s">
        <v>39</v>
      </c>
      <c r="C30" s="47">
        <f>-C14</f>
        <v>-315</v>
      </c>
      <c r="D30" s="47">
        <f t="shared" ref="D30:P30" si="13">-D14</f>
        <v>-335</v>
      </c>
      <c r="E30" s="47">
        <f t="shared" si="13"/>
        <v>-661</v>
      </c>
      <c r="F30" s="47">
        <f t="shared" si="13"/>
        <v>-677</v>
      </c>
      <c r="G30" s="47">
        <f t="shared" si="13"/>
        <v>-1635</v>
      </c>
      <c r="H30" s="47">
        <f t="shared" si="13"/>
        <v>-815</v>
      </c>
      <c r="I30" s="47">
        <f t="shared" si="13"/>
        <v>-668</v>
      </c>
      <c r="J30" s="47">
        <f t="shared" si="13"/>
        <v>-703</v>
      </c>
      <c r="K30" s="47">
        <f t="shared" si="13"/>
        <v>-104</v>
      </c>
      <c r="L30" s="47">
        <f t="shared" si="13"/>
        <v>-79</v>
      </c>
      <c r="M30" s="47">
        <f t="shared" si="13"/>
        <v>-25</v>
      </c>
      <c r="N30" s="47">
        <f t="shared" si="13"/>
        <v>-21</v>
      </c>
      <c r="O30" s="47">
        <f t="shared" si="13"/>
        <v>0</v>
      </c>
      <c r="P30" s="47">
        <f t="shared" si="13"/>
        <v>0</v>
      </c>
      <c r="Q30" s="47">
        <f t="shared" ref="Q30:R36" si="14">C30+E30+G30+I30+K30+M30+O30</f>
        <v>-3408</v>
      </c>
      <c r="R30" s="49">
        <f t="shared" si="14"/>
        <v>-2630</v>
      </c>
    </row>
    <row r="31" spans="1:18" ht="15">
      <c r="A31" s="50" t="s">
        <v>40</v>
      </c>
      <c r="B31" s="51" t="s">
        <v>41</v>
      </c>
      <c r="C31" s="52">
        <f t="shared" ref="C31:P31" si="15">C27+C28-C29+C30</f>
        <v>83</v>
      </c>
      <c r="D31" s="53">
        <f t="shared" si="15"/>
        <v>196</v>
      </c>
      <c r="E31" s="52">
        <f t="shared" si="15"/>
        <v>375</v>
      </c>
      <c r="F31" s="53">
        <f t="shared" si="15"/>
        <v>417</v>
      </c>
      <c r="G31" s="52">
        <f t="shared" si="15"/>
        <v>155</v>
      </c>
      <c r="H31" s="53">
        <f t="shared" si="15"/>
        <v>-6</v>
      </c>
      <c r="I31" s="52">
        <f t="shared" si="15"/>
        <v>-78</v>
      </c>
      <c r="J31" s="53">
        <f t="shared" si="15"/>
        <v>-132</v>
      </c>
      <c r="K31" s="52">
        <f t="shared" si="15"/>
        <v>15</v>
      </c>
      <c r="L31" s="53">
        <f t="shared" si="15"/>
        <v>292</v>
      </c>
      <c r="M31" s="52">
        <f t="shared" si="15"/>
        <v>34</v>
      </c>
      <c r="N31" s="53">
        <f t="shared" si="15"/>
        <v>44</v>
      </c>
      <c r="O31" s="52">
        <f t="shared" si="15"/>
        <v>17</v>
      </c>
      <c r="P31" s="53">
        <f t="shared" si="15"/>
        <v>18</v>
      </c>
      <c r="Q31" s="52">
        <f t="shared" si="14"/>
        <v>601</v>
      </c>
      <c r="R31" s="40">
        <f t="shared" si="14"/>
        <v>829</v>
      </c>
    </row>
    <row r="32" spans="1:18" ht="15">
      <c r="A32" s="50" t="s">
        <v>42</v>
      </c>
      <c r="B32" s="54" t="s">
        <v>43</v>
      </c>
      <c r="C32" s="55">
        <f t="shared" ref="C32:P32" si="16">C23+C31</f>
        <v>338</v>
      </c>
      <c r="D32" s="56">
        <f t="shared" si="16"/>
        <v>440</v>
      </c>
      <c r="E32" s="55">
        <f t="shared" si="16"/>
        <v>1364</v>
      </c>
      <c r="F32" s="56">
        <f t="shared" si="16"/>
        <v>-1473</v>
      </c>
      <c r="G32" s="55">
        <f t="shared" si="16"/>
        <v>256</v>
      </c>
      <c r="H32" s="56">
        <f t="shared" si="16"/>
        <v>3</v>
      </c>
      <c r="I32" s="55">
        <f t="shared" si="16"/>
        <v>78</v>
      </c>
      <c r="J32" s="56">
        <f t="shared" si="16"/>
        <v>51</v>
      </c>
      <c r="K32" s="55">
        <f t="shared" si="16"/>
        <v>216</v>
      </c>
      <c r="L32" s="56">
        <f t="shared" si="16"/>
        <v>459</v>
      </c>
      <c r="M32" s="55">
        <f t="shared" si="16"/>
        <v>35</v>
      </c>
      <c r="N32" s="56">
        <f t="shared" si="16"/>
        <v>65</v>
      </c>
      <c r="O32" s="55">
        <f t="shared" si="16"/>
        <v>17</v>
      </c>
      <c r="P32" s="56">
        <f t="shared" si="16"/>
        <v>18</v>
      </c>
      <c r="Q32" s="55">
        <f t="shared" si="14"/>
        <v>2304</v>
      </c>
      <c r="R32" s="57">
        <f t="shared" si="14"/>
        <v>-437</v>
      </c>
    </row>
    <row r="33" spans="1:18" ht="15">
      <c r="A33" s="33" t="s">
        <v>44</v>
      </c>
      <c r="B33" s="33" t="s">
        <v>103</v>
      </c>
      <c r="C33" s="26"/>
      <c r="D33" s="27"/>
      <c r="E33" s="26"/>
      <c r="F33" s="27"/>
      <c r="G33" s="26"/>
      <c r="H33" s="27"/>
      <c r="I33" s="26"/>
      <c r="J33" s="27"/>
      <c r="K33" s="26"/>
      <c r="L33" s="27"/>
      <c r="M33" s="26"/>
      <c r="N33" s="27"/>
      <c r="O33" s="26"/>
      <c r="P33" s="27"/>
      <c r="Q33" s="26"/>
      <c r="R33" s="28"/>
    </row>
    <row r="34" spans="1:18" ht="15">
      <c r="A34" s="43"/>
      <c r="B34" s="43" t="s">
        <v>104</v>
      </c>
      <c r="C34" s="44">
        <v>-50</v>
      </c>
      <c r="D34" s="45">
        <v>18</v>
      </c>
      <c r="E34" s="44">
        <v>-157</v>
      </c>
      <c r="F34" s="45">
        <v>-57</v>
      </c>
      <c r="G34" s="44">
        <v>-13</v>
      </c>
      <c r="H34" s="45">
        <v>-19</v>
      </c>
      <c r="I34" s="44">
        <v>-22</v>
      </c>
      <c r="J34" s="45">
        <v>-16</v>
      </c>
      <c r="K34" s="44">
        <v>-111</v>
      </c>
      <c r="L34" s="45">
        <v>-165</v>
      </c>
      <c r="M34" s="44">
        <v>-30</v>
      </c>
      <c r="N34" s="45">
        <v>9</v>
      </c>
      <c r="O34" s="44">
        <v>-4</v>
      </c>
      <c r="P34" s="45">
        <v>-13</v>
      </c>
      <c r="Q34" s="44">
        <f t="shared" si="14"/>
        <v>-387</v>
      </c>
      <c r="R34" s="36">
        <f t="shared" si="14"/>
        <v>-243</v>
      </c>
    </row>
    <row r="35" spans="1:18" ht="15">
      <c r="A35" s="33" t="s">
        <v>46</v>
      </c>
      <c r="B35" s="60" t="s">
        <v>47</v>
      </c>
      <c r="C35" s="44">
        <v>21</v>
      </c>
      <c r="D35" s="53">
        <v>200</v>
      </c>
      <c r="E35" s="52">
        <v>181</v>
      </c>
      <c r="F35" s="53">
        <v>-796</v>
      </c>
      <c r="G35" s="44">
        <v>65</v>
      </c>
      <c r="H35" s="45">
        <v>3</v>
      </c>
      <c r="I35" s="44">
        <v>25</v>
      </c>
      <c r="J35" s="45">
        <v>25</v>
      </c>
      <c r="K35" s="44">
        <v>19</v>
      </c>
      <c r="L35" s="45">
        <v>48</v>
      </c>
      <c r="M35" s="44">
        <v>-1</v>
      </c>
      <c r="N35" s="45">
        <v>39</v>
      </c>
      <c r="O35" s="44">
        <v>13</v>
      </c>
      <c r="P35" s="45">
        <v>11</v>
      </c>
      <c r="Q35" s="44">
        <f t="shared" si="14"/>
        <v>323</v>
      </c>
      <c r="R35" s="35">
        <f t="shared" si="14"/>
        <v>-470</v>
      </c>
    </row>
    <row r="36" spans="1:18" ht="15">
      <c r="A36" s="61" t="s">
        <v>48</v>
      </c>
      <c r="B36" s="62" t="s">
        <v>49</v>
      </c>
      <c r="C36" s="26">
        <f>C32+C34-C35</f>
        <v>267</v>
      </c>
      <c r="D36" s="26">
        <f>D32+D34-D35</f>
        <v>258</v>
      </c>
      <c r="E36" s="26">
        <f t="shared" ref="E36:P36" si="17">E32+E34-E35</f>
        <v>1026</v>
      </c>
      <c r="F36" s="26">
        <f t="shared" si="17"/>
        <v>-734</v>
      </c>
      <c r="G36" s="26">
        <f t="shared" si="17"/>
        <v>178</v>
      </c>
      <c r="H36" s="26">
        <f t="shared" si="17"/>
        <v>-19</v>
      </c>
      <c r="I36" s="26">
        <f t="shared" si="17"/>
        <v>31</v>
      </c>
      <c r="J36" s="26">
        <f t="shared" si="17"/>
        <v>10</v>
      </c>
      <c r="K36" s="26">
        <f t="shared" si="17"/>
        <v>86</v>
      </c>
      <c r="L36" s="26">
        <f t="shared" si="17"/>
        <v>246</v>
      </c>
      <c r="M36" s="26">
        <f t="shared" si="17"/>
        <v>6</v>
      </c>
      <c r="N36" s="26">
        <f t="shared" si="17"/>
        <v>35</v>
      </c>
      <c r="O36" s="26">
        <f t="shared" si="17"/>
        <v>0</v>
      </c>
      <c r="P36" s="26">
        <f t="shared" si="17"/>
        <v>-6</v>
      </c>
      <c r="Q36" s="26">
        <f t="shared" si="14"/>
        <v>1594</v>
      </c>
      <c r="R36" s="28">
        <f t="shared" si="14"/>
        <v>-210</v>
      </c>
    </row>
    <row r="37" spans="1:18" ht="15">
      <c r="A37" s="63"/>
      <c r="B37" s="24" t="s">
        <v>26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8"/>
    </row>
    <row r="38" spans="1:18" ht="15">
      <c r="A38" s="13"/>
      <c r="B38" s="64" t="s">
        <v>50</v>
      </c>
      <c r="C38" s="26">
        <f>C36-C39</f>
        <v>267</v>
      </c>
      <c r="D38" s="26">
        <f t="shared" ref="D38:P38" si="18">D36-D39</f>
        <v>259</v>
      </c>
      <c r="E38" s="26">
        <f t="shared" si="18"/>
        <v>1026</v>
      </c>
      <c r="F38" s="26">
        <f t="shared" si="18"/>
        <v>-731</v>
      </c>
      <c r="G38" s="26">
        <f t="shared" si="18"/>
        <v>178</v>
      </c>
      <c r="H38" s="26">
        <f t="shared" si="18"/>
        <v>-18</v>
      </c>
      <c r="I38" s="26">
        <f t="shared" si="18"/>
        <v>31</v>
      </c>
      <c r="J38" s="26">
        <f t="shared" si="18"/>
        <v>10</v>
      </c>
      <c r="K38" s="26">
        <f t="shared" si="18"/>
        <v>79</v>
      </c>
      <c r="L38" s="26">
        <f t="shared" si="18"/>
        <v>239</v>
      </c>
      <c r="M38" s="26">
        <f t="shared" si="18"/>
        <v>7</v>
      </c>
      <c r="N38" s="26">
        <f t="shared" si="18"/>
        <v>35</v>
      </c>
      <c r="O38" s="26">
        <f t="shared" si="18"/>
        <v>0</v>
      </c>
      <c r="P38" s="26">
        <f t="shared" si="18"/>
        <v>-5</v>
      </c>
      <c r="Q38" s="26">
        <f t="shared" ref="Q38:R39" si="19">C38+E38+G38+I38+K38+M38+O38</f>
        <v>1588</v>
      </c>
      <c r="R38" s="28">
        <f t="shared" si="19"/>
        <v>-211</v>
      </c>
    </row>
    <row r="39" spans="1:18" ht="15.75" thickBot="1">
      <c r="A39" s="65"/>
      <c r="B39" s="66" t="s">
        <v>51</v>
      </c>
      <c r="C39" s="67">
        <v>0</v>
      </c>
      <c r="D39" s="68">
        <v>-1</v>
      </c>
      <c r="E39" s="67">
        <v>0</v>
      </c>
      <c r="F39" s="68">
        <v>-3</v>
      </c>
      <c r="G39" s="67">
        <v>0</v>
      </c>
      <c r="H39" s="68">
        <v>-1</v>
      </c>
      <c r="I39" s="67">
        <v>0</v>
      </c>
      <c r="J39" s="68">
        <v>0</v>
      </c>
      <c r="K39" s="67">
        <v>7</v>
      </c>
      <c r="L39" s="68">
        <v>7</v>
      </c>
      <c r="M39" s="67">
        <v>-1</v>
      </c>
      <c r="N39" s="68">
        <v>0</v>
      </c>
      <c r="O39" s="67">
        <v>0</v>
      </c>
      <c r="P39" s="68">
        <v>-1</v>
      </c>
      <c r="Q39" s="67">
        <f t="shared" si="19"/>
        <v>6</v>
      </c>
      <c r="R39" s="69">
        <f t="shared" si="19"/>
        <v>1</v>
      </c>
    </row>
    <row r="40" spans="1:18" ht="13.5" thickTop="1"/>
  </sheetData>
  <mergeCells count="12">
    <mergeCell ref="A8:B8"/>
    <mergeCell ref="A5:B5"/>
    <mergeCell ref="C5:F5"/>
    <mergeCell ref="G5:L5"/>
    <mergeCell ref="M5:N6"/>
    <mergeCell ref="O5:P6"/>
    <mergeCell ref="Q5:R6"/>
    <mergeCell ref="C6:D6"/>
    <mergeCell ref="E6:F6"/>
    <mergeCell ref="G6:H6"/>
    <mergeCell ref="I6:J6"/>
    <mergeCell ref="K6:L6"/>
  </mergeCells>
  <pageMargins left="0.31496062992125984" right="0.19685039370078741" top="0.6692913385826772" bottom="0.43307086614173229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"/>
  <sheetViews>
    <sheetView zoomScale="70" zoomScaleNormal="70" workbookViewId="0">
      <selection activeCell="T2" sqref="T2"/>
    </sheetView>
  </sheetViews>
  <sheetFormatPr baseColWidth="10" defaultRowHeight="12.75"/>
  <cols>
    <col min="1" max="3" width="3.7109375" customWidth="1"/>
    <col min="4" max="4" width="50.5703125" customWidth="1"/>
  </cols>
  <sheetData>
    <row r="1" spans="1:20" ht="20.25">
      <c r="A1" s="4" t="s">
        <v>52</v>
      </c>
      <c r="B1" s="5"/>
      <c r="C1" s="5"/>
      <c r="D1" s="5"/>
      <c r="E1" s="5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2"/>
      <c r="R1" s="2"/>
      <c r="S1" s="2"/>
      <c r="T1" s="75"/>
    </row>
    <row r="2" spans="1:20" ht="15">
      <c r="A2" s="76"/>
      <c r="B2" s="76"/>
      <c r="C2" s="76"/>
      <c r="D2" s="76"/>
      <c r="E2" s="12"/>
      <c r="F2" s="12"/>
      <c r="G2" s="12"/>
      <c r="H2" s="12"/>
      <c r="I2" s="77"/>
      <c r="J2" s="77"/>
      <c r="K2" s="77"/>
      <c r="L2" s="77"/>
      <c r="M2" s="78"/>
      <c r="N2" s="78"/>
      <c r="O2" s="78"/>
      <c r="P2" s="78"/>
      <c r="Q2" s="12"/>
      <c r="R2" s="12"/>
      <c r="S2" s="78"/>
      <c r="T2" s="78"/>
    </row>
    <row r="3" spans="1:20" ht="15">
      <c r="A3" s="79" t="s">
        <v>53</v>
      </c>
      <c r="B3" s="79"/>
      <c r="C3" s="79"/>
      <c r="D3" s="80"/>
      <c r="E3" s="188" t="s">
        <v>2</v>
      </c>
      <c r="F3" s="189"/>
      <c r="G3" s="189"/>
      <c r="H3" s="190"/>
      <c r="I3" s="188" t="s">
        <v>3</v>
      </c>
      <c r="J3" s="189"/>
      <c r="K3" s="189"/>
      <c r="L3" s="189"/>
      <c r="M3" s="189"/>
      <c r="N3" s="190"/>
      <c r="O3" s="191" t="s">
        <v>54</v>
      </c>
      <c r="P3" s="192"/>
      <c r="Q3" s="191" t="s">
        <v>55</v>
      </c>
      <c r="R3" s="192"/>
      <c r="S3" s="191" t="s">
        <v>6</v>
      </c>
      <c r="T3" s="193"/>
    </row>
    <row r="4" spans="1:20" ht="15">
      <c r="A4" s="81"/>
      <c r="B4" s="81"/>
      <c r="C4" s="82"/>
      <c r="D4" s="83"/>
      <c r="E4" s="194" t="s">
        <v>7</v>
      </c>
      <c r="F4" s="195"/>
      <c r="G4" s="194" t="s">
        <v>56</v>
      </c>
      <c r="H4" s="195"/>
      <c r="I4" s="194" t="s">
        <v>57</v>
      </c>
      <c r="J4" s="195"/>
      <c r="K4" s="194" t="s">
        <v>9</v>
      </c>
      <c r="L4" s="195"/>
      <c r="M4" s="194" t="s">
        <v>56</v>
      </c>
      <c r="N4" s="195"/>
      <c r="O4" s="84"/>
      <c r="P4" s="85"/>
      <c r="Q4" s="84"/>
      <c r="R4" s="85"/>
      <c r="S4" s="86"/>
      <c r="T4" s="87"/>
    </row>
    <row r="5" spans="1:20" ht="30">
      <c r="A5" s="88"/>
      <c r="B5" s="88"/>
      <c r="C5" s="88"/>
      <c r="D5" s="17"/>
      <c r="E5" s="89" t="s">
        <v>107</v>
      </c>
      <c r="F5" s="90" t="s">
        <v>59</v>
      </c>
      <c r="G5" s="89" t="str">
        <f>E5</f>
        <v>30.06.2012
€m</v>
      </c>
      <c r="H5" s="90" t="str">
        <f>F5</f>
        <v>31.12.2011
€m</v>
      </c>
      <c r="I5" s="89" t="str">
        <f>E5</f>
        <v>30.06.2012
€m</v>
      </c>
      <c r="J5" s="90" t="str">
        <f>H5</f>
        <v>31.12.2011
€m</v>
      </c>
      <c r="K5" s="91" t="str">
        <f>I5</f>
        <v>30.06.2012
€m</v>
      </c>
      <c r="L5" s="90" t="str">
        <f>H5</f>
        <v>31.12.2011
€m</v>
      </c>
      <c r="M5" s="89" t="str">
        <f>I5</f>
        <v>30.06.2012
€m</v>
      </c>
      <c r="N5" s="90" t="str">
        <f>H5</f>
        <v>31.12.2011
€m</v>
      </c>
      <c r="O5" s="89" t="str">
        <f>G5</f>
        <v>30.06.2012
€m</v>
      </c>
      <c r="P5" s="92" t="str">
        <f>H5</f>
        <v>31.12.2011
€m</v>
      </c>
      <c r="Q5" s="89" t="str">
        <f>I5</f>
        <v>30.06.2012
€m</v>
      </c>
      <c r="R5" s="92" t="str">
        <f>H5</f>
        <v>31.12.2011
€m</v>
      </c>
      <c r="S5" s="89" t="str">
        <f>E5</f>
        <v>30.06.2012
€m</v>
      </c>
      <c r="T5" s="92" t="str">
        <f>F5</f>
        <v>31.12.2011
€m</v>
      </c>
    </row>
    <row r="6" spans="1:20" ht="15">
      <c r="A6" s="78"/>
      <c r="B6" s="78"/>
      <c r="C6" s="78"/>
      <c r="D6" s="93"/>
      <c r="E6" s="94"/>
      <c r="F6" s="95"/>
      <c r="G6" s="96"/>
      <c r="H6" s="97"/>
      <c r="I6" s="96"/>
      <c r="J6" s="97"/>
      <c r="K6" s="97"/>
      <c r="L6" s="97"/>
      <c r="M6" s="96"/>
      <c r="N6" s="97"/>
      <c r="O6" s="96"/>
      <c r="P6" s="97"/>
      <c r="Q6" s="96"/>
      <c r="R6" s="97"/>
      <c r="S6" s="96"/>
      <c r="T6" s="97"/>
    </row>
    <row r="7" spans="1:20" ht="15">
      <c r="A7" s="98" t="s">
        <v>60</v>
      </c>
      <c r="B7" s="99" t="s">
        <v>61</v>
      </c>
      <c r="C7" s="98"/>
      <c r="D7" s="100"/>
      <c r="E7" s="101">
        <v>162</v>
      </c>
      <c r="F7" s="102">
        <v>169</v>
      </c>
      <c r="G7" s="101">
        <v>2039</v>
      </c>
      <c r="H7" s="102">
        <v>2007</v>
      </c>
      <c r="I7" s="101">
        <v>1081</v>
      </c>
      <c r="J7" s="102">
        <v>1104</v>
      </c>
      <c r="K7" s="101">
        <v>680</v>
      </c>
      <c r="L7" s="102">
        <v>683</v>
      </c>
      <c r="M7" s="101">
        <v>918</v>
      </c>
      <c r="N7" s="102">
        <v>911</v>
      </c>
      <c r="O7" s="101">
        <v>189</v>
      </c>
      <c r="P7" s="102">
        <v>199</v>
      </c>
      <c r="Q7" s="101">
        <v>12</v>
      </c>
      <c r="R7" s="102">
        <v>19</v>
      </c>
      <c r="S7" s="101">
        <f>E7+G7+I7+K7+M7+O7+Q7</f>
        <v>5081</v>
      </c>
      <c r="T7" s="102">
        <v>5092</v>
      </c>
    </row>
    <row r="8" spans="1:20" ht="15">
      <c r="A8" s="103" t="s">
        <v>62</v>
      </c>
      <c r="B8" s="104" t="s">
        <v>63</v>
      </c>
      <c r="C8" s="103"/>
      <c r="D8" s="103"/>
      <c r="E8" s="105"/>
      <c r="F8" s="106"/>
      <c r="G8" s="105"/>
      <c r="H8" s="106"/>
      <c r="I8" s="105"/>
      <c r="J8" s="106"/>
      <c r="K8" s="105"/>
      <c r="L8" s="106"/>
      <c r="M8" s="105"/>
      <c r="N8" s="106"/>
      <c r="O8" s="105"/>
      <c r="P8" s="106"/>
      <c r="Q8" s="105"/>
      <c r="R8" s="106"/>
      <c r="S8" s="105"/>
      <c r="T8" s="106"/>
    </row>
    <row r="9" spans="1:20" ht="15">
      <c r="A9" s="103"/>
      <c r="B9" s="104"/>
      <c r="C9" s="103"/>
      <c r="D9" s="103"/>
      <c r="E9" s="101"/>
      <c r="F9" s="102"/>
      <c r="G9" s="101"/>
      <c r="H9" s="102"/>
      <c r="I9" s="101"/>
      <c r="J9" s="102"/>
      <c r="K9" s="101"/>
      <c r="L9" s="102"/>
      <c r="M9" s="101"/>
      <c r="N9" s="102"/>
      <c r="O9" s="101"/>
      <c r="P9" s="102"/>
      <c r="Q9" s="101"/>
      <c r="R9" s="102"/>
      <c r="S9" s="101"/>
      <c r="T9" s="102"/>
    </row>
    <row r="10" spans="1:20" ht="15">
      <c r="A10" s="12"/>
      <c r="B10" s="107" t="s">
        <v>64</v>
      </c>
      <c r="C10" s="198" t="s">
        <v>65</v>
      </c>
      <c r="D10" s="199"/>
      <c r="E10" s="109">
        <v>240</v>
      </c>
      <c r="F10" s="110">
        <v>257</v>
      </c>
      <c r="G10" s="109">
        <v>1201</v>
      </c>
      <c r="H10" s="110">
        <v>1187</v>
      </c>
      <c r="I10" s="109">
        <v>1414</v>
      </c>
      <c r="J10" s="110">
        <v>1445</v>
      </c>
      <c r="K10" s="109">
        <v>788</v>
      </c>
      <c r="L10" s="110">
        <v>796</v>
      </c>
      <c r="M10" s="109">
        <v>107</v>
      </c>
      <c r="N10" s="110">
        <v>109</v>
      </c>
      <c r="O10" s="109">
        <v>30</v>
      </c>
      <c r="P10" s="110">
        <v>31</v>
      </c>
      <c r="Q10" s="109">
        <v>68</v>
      </c>
      <c r="R10" s="110">
        <v>64</v>
      </c>
      <c r="S10" s="101">
        <f>E10+G10+I10+K10+M10+O10+Q10</f>
        <v>3848</v>
      </c>
      <c r="T10" s="110">
        <v>3889</v>
      </c>
    </row>
    <row r="11" spans="1:20" ht="15">
      <c r="A11" s="12"/>
      <c r="B11" s="107" t="s">
        <v>66</v>
      </c>
      <c r="C11" s="181" t="s">
        <v>67</v>
      </c>
      <c r="D11" s="182"/>
      <c r="E11" s="109">
        <v>19</v>
      </c>
      <c r="F11" s="110">
        <v>89</v>
      </c>
      <c r="G11" s="109">
        <v>552</v>
      </c>
      <c r="H11" s="110">
        <v>453</v>
      </c>
      <c r="I11" s="109">
        <v>131</v>
      </c>
      <c r="J11" s="110">
        <v>132</v>
      </c>
      <c r="K11" s="109">
        <v>97</v>
      </c>
      <c r="L11" s="110">
        <v>98</v>
      </c>
      <c r="M11" s="109">
        <v>222</v>
      </c>
      <c r="N11" s="110">
        <v>226</v>
      </c>
      <c r="O11" s="109">
        <v>85</v>
      </c>
      <c r="P11" s="110">
        <v>82</v>
      </c>
      <c r="Q11" s="109">
        <v>80</v>
      </c>
      <c r="R11" s="110">
        <v>74</v>
      </c>
      <c r="S11" s="101">
        <f>E11+G11+I11+K11+M11+O11+Q11</f>
        <v>1186</v>
      </c>
      <c r="T11" s="110">
        <v>1154</v>
      </c>
    </row>
    <row r="12" spans="1:20" ht="15">
      <c r="A12" s="12"/>
      <c r="B12" s="107"/>
      <c r="C12" s="24" t="s">
        <v>68</v>
      </c>
      <c r="D12" s="111"/>
      <c r="E12" s="109">
        <v>1</v>
      </c>
      <c r="F12" s="110">
        <v>75</v>
      </c>
      <c r="G12" s="109">
        <v>471</v>
      </c>
      <c r="H12" s="110">
        <v>386</v>
      </c>
      <c r="I12" s="109">
        <v>99</v>
      </c>
      <c r="J12" s="110">
        <v>101</v>
      </c>
      <c r="K12" s="109">
        <v>84</v>
      </c>
      <c r="L12" s="110">
        <v>86</v>
      </c>
      <c r="M12" s="109">
        <v>140</v>
      </c>
      <c r="N12" s="110">
        <v>148</v>
      </c>
      <c r="O12" s="109">
        <v>81</v>
      </c>
      <c r="P12" s="110">
        <v>71</v>
      </c>
      <c r="Q12" s="109">
        <v>63</v>
      </c>
      <c r="R12" s="110">
        <v>57</v>
      </c>
      <c r="S12" s="101">
        <f>E12+G12+I12+K12+M12+O12+Q12</f>
        <v>939</v>
      </c>
      <c r="T12" s="110">
        <v>924</v>
      </c>
    </row>
    <row r="13" spans="1:20" ht="15">
      <c r="A13" s="12"/>
      <c r="B13" s="12" t="s">
        <v>69</v>
      </c>
      <c r="C13" s="112" t="s">
        <v>70</v>
      </c>
      <c r="D13" s="12"/>
      <c r="E13" s="109">
        <v>14</v>
      </c>
      <c r="F13" s="110">
        <v>14</v>
      </c>
      <c r="G13" s="109">
        <v>56</v>
      </c>
      <c r="H13" s="110">
        <v>56</v>
      </c>
      <c r="I13" s="109">
        <v>35159</v>
      </c>
      <c r="J13" s="110">
        <v>33910</v>
      </c>
      <c r="K13" s="109">
        <v>16769</v>
      </c>
      <c r="L13" s="110">
        <v>16934</v>
      </c>
      <c r="M13" s="109">
        <v>2307</v>
      </c>
      <c r="N13" s="110">
        <v>2323</v>
      </c>
      <c r="O13" s="109">
        <v>23</v>
      </c>
      <c r="P13" s="110">
        <v>23</v>
      </c>
      <c r="Q13" s="109">
        <v>0</v>
      </c>
      <c r="R13" s="110">
        <v>0</v>
      </c>
      <c r="S13" s="101">
        <f>E13+G13+I13+K13+M13+O13+Q13</f>
        <v>54328</v>
      </c>
      <c r="T13" s="110">
        <v>53260</v>
      </c>
    </row>
    <row r="14" spans="1:20" ht="15">
      <c r="A14" s="12"/>
      <c r="B14" s="12" t="s">
        <v>71</v>
      </c>
      <c r="C14" s="112" t="s">
        <v>72</v>
      </c>
      <c r="D14" s="12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09"/>
      <c r="R14" s="110"/>
      <c r="S14" s="109"/>
      <c r="T14" s="110"/>
    </row>
    <row r="15" spans="1:20" ht="15">
      <c r="A15" s="12"/>
      <c r="B15" s="12"/>
      <c r="C15" s="12" t="s">
        <v>14</v>
      </c>
      <c r="D15" s="112" t="s">
        <v>73</v>
      </c>
      <c r="E15" s="109">
        <v>0</v>
      </c>
      <c r="F15" s="110">
        <v>0</v>
      </c>
      <c r="G15" s="109">
        <v>0</v>
      </c>
      <c r="H15" s="110">
        <v>0</v>
      </c>
      <c r="I15" s="109">
        <v>11</v>
      </c>
      <c r="J15" s="110">
        <v>13</v>
      </c>
      <c r="K15" s="109">
        <v>0</v>
      </c>
      <c r="L15" s="110">
        <v>0</v>
      </c>
      <c r="M15" s="109">
        <v>0</v>
      </c>
      <c r="N15" s="110">
        <v>0</v>
      </c>
      <c r="O15" s="109">
        <v>0</v>
      </c>
      <c r="P15" s="110">
        <v>0</v>
      </c>
      <c r="Q15" s="109">
        <v>0</v>
      </c>
      <c r="R15" s="110">
        <v>0</v>
      </c>
      <c r="S15" s="101">
        <f>E15+G15+I15+K15+M15+O15+Q15</f>
        <v>11</v>
      </c>
      <c r="T15" s="110">
        <v>13</v>
      </c>
    </row>
    <row r="16" spans="1:20" ht="15">
      <c r="A16" s="12"/>
      <c r="B16" s="12"/>
      <c r="C16" s="12" t="s">
        <v>19</v>
      </c>
      <c r="D16" s="112" t="s">
        <v>74</v>
      </c>
      <c r="E16" s="109">
        <v>15308</v>
      </c>
      <c r="F16" s="110">
        <v>14489</v>
      </c>
      <c r="G16" s="109">
        <v>54759</v>
      </c>
      <c r="H16" s="110">
        <v>51355</v>
      </c>
      <c r="I16" s="109">
        <v>34893</v>
      </c>
      <c r="J16" s="110">
        <v>34352</v>
      </c>
      <c r="K16" s="109">
        <v>14553</v>
      </c>
      <c r="L16" s="110">
        <v>13073</v>
      </c>
      <c r="M16" s="109">
        <v>5945</v>
      </c>
      <c r="N16" s="110">
        <v>6089</v>
      </c>
      <c r="O16" s="109">
        <v>3515</v>
      </c>
      <c r="P16" s="110">
        <v>4080</v>
      </c>
      <c r="Q16" s="109">
        <v>752</v>
      </c>
      <c r="R16" s="110">
        <v>239</v>
      </c>
      <c r="S16" s="101">
        <f>E16+G16+I16+K16+M16+O16+Q16</f>
        <v>129725</v>
      </c>
      <c r="T16" s="110">
        <v>123677</v>
      </c>
    </row>
    <row r="17" spans="1:20" ht="15">
      <c r="A17" s="12"/>
      <c r="B17" s="12"/>
      <c r="C17" s="113" t="s">
        <v>21</v>
      </c>
      <c r="D17" s="114" t="s">
        <v>75</v>
      </c>
      <c r="E17" s="115">
        <v>600</v>
      </c>
      <c r="F17" s="116">
        <v>549</v>
      </c>
      <c r="G17" s="115">
        <v>969</v>
      </c>
      <c r="H17" s="116">
        <v>909</v>
      </c>
      <c r="I17" s="115">
        <v>1061</v>
      </c>
      <c r="J17" s="116">
        <v>989</v>
      </c>
      <c r="K17" s="115">
        <v>90</v>
      </c>
      <c r="L17" s="116">
        <v>70</v>
      </c>
      <c r="M17" s="115">
        <v>17</v>
      </c>
      <c r="N17" s="116">
        <v>9</v>
      </c>
      <c r="O17" s="115">
        <v>8</v>
      </c>
      <c r="P17" s="116">
        <v>10</v>
      </c>
      <c r="Q17" s="115">
        <v>0</v>
      </c>
      <c r="R17" s="116">
        <v>0</v>
      </c>
      <c r="S17" s="115">
        <f>E17+G17+I17+K17+M17+O17+Q17</f>
        <v>2745</v>
      </c>
      <c r="T17" s="116">
        <v>2536</v>
      </c>
    </row>
    <row r="18" spans="1:20" ht="15">
      <c r="A18" s="103"/>
      <c r="B18" s="103"/>
      <c r="C18" s="103"/>
      <c r="D18" s="104"/>
      <c r="E18" s="101">
        <f>E15+E16+E17</f>
        <v>15908</v>
      </c>
      <c r="F18" s="101">
        <f>F15+F16+F17</f>
        <v>15038</v>
      </c>
      <c r="G18" s="101">
        <f t="shared" ref="G18:T18" si="0">G15+G16+G17</f>
        <v>55728</v>
      </c>
      <c r="H18" s="101">
        <f t="shared" si="0"/>
        <v>52264</v>
      </c>
      <c r="I18" s="101">
        <f t="shared" si="0"/>
        <v>35965</v>
      </c>
      <c r="J18" s="101">
        <f t="shared" si="0"/>
        <v>35354</v>
      </c>
      <c r="K18" s="101">
        <f t="shared" si="0"/>
        <v>14643</v>
      </c>
      <c r="L18" s="101">
        <f t="shared" si="0"/>
        <v>13143</v>
      </c>
      <c r="M18" s="101">
        <f t="shared" si="0"/>
        <v>5962</v>
      </c>
      <c r="N18" s="101">
        <f t="shared" si="0"/>
        <v>6098</v>
      </c>
      <c r="O18" s="101">
        <f t="shared" si="0"/>
        <v>3523</v>
      </c>
      <c r="P18" s="101">
        <f t="shared" si="0"/>
        <v>4090</v>
      </c>
      <c r="Q18" s="101">
        <f t="shared" si="0"/>
        <v>752</v>
      </c>
      <c r="R18" s="101">
        <f t="shared" si="0"/>
        <v>239</v>
      </c>
      <c r="S18" s="101">
        <f t="shared" si="0"/>
        <v>132481</v>
      </c>
      <c r="T18" s="101">
        <f t="shared" si="0"/>
        <v>126226</v>
      </c>
    </row>
    <row r="19" spans="1:20" ht="15">
      <c r="A19" s="12"/>
      <c r="B19" s="107" t="s">
        <v>76</v>
      </c>
      <c r="C19" s="181" t="s">
        <v>77</v>
      </c>
      <c r="D19" s="182"/>
      <c r="E19" s="109">
        <v>7540</v>
      </c>
      <c r="F19" s="110">
        <v>7784</v>
      </c>
      <c r="G19" s="109">
        <v>1136</v>
      </c>
      <c r="H19" s="110">
        <v>1196</v>
      </c>
      <c r="I19" s="109">
        <v>161</v>
      </c>
      <c r="J19" s="110">
        <v>165</v>
      </c>
      <c r="K19" s="109">
        <v>1</v>
      </c>
      <c r="L19" s="110">
        <v>1</v>
      </c>
      <c r="M19" s="109">
        <v>4</v>
      </c>
      <c r="N19" s="110">
        <v>4</v>
      </c>
      <c r="O19" s="109">
        <v>347</v>
      </c>
      <c r="P19" s="110">
        <v>280</v>
      </c>
      <c r="Q19" s="109">
        <v>0</v>
      </c>
      <c r="R19" s="110">
        <v>0</v>
      </c>
      <c r="S19" s="101">
        <f>E19+G19+I19+K19+M19+O19+Q19</f>
        <v>9189</v>
      </c>
      <c r="T19" s="110">
        <v>9430</v>
      </c>
    </row>
    <row r="20" spans="1:20" ht="15">
      <c r="A20" s="12"/>
      <c r="B20" s="113" t="s">
        <v>78</v>
      </c>
      <c r="C20" s="117" t="s">
        <v>79</v>
      </c>
      <c r="D20" s="117"/>
      <c r="E20" s="118">
        <v>166</v>
      </c>
      <c r="F20" s="119">
        <v>193</v>
      </c>
      <c r="G20" s="115">
        <v>874</v>
      </c>
      <c r="H20" s="116">
        <v>943</v>
      </c>
      <c r="I20" s="115">
        <v>831</v>
      </c>
      <c r="J20" s="116">
        <v>925</v>
      </c>
      <c r="K20" s="115">
        <v>84</v>
      </c>
      <c r="L20" s="116">
        <v>76</v>
      </c>
      <c r="M20" s="115">
        <v>300</v>
      </c>
      <c r="N20" s="116">
        <v>139</v>
      </c>
      <c r="O20" s="115">
        <v>65</v>
      </c>
      <c r="P20" s="116">
        <v>114</v>
      </c>
      <c r="Q20" s="115">
        <v>328</v>
      </c>
      <c r="R20" s="116">
        <v>265</v>
      </c>
      <c r="S20" s="115">
        <f>E20+G20+I20+K20+M20+O20+Q20</f>
        <v>2648</v>
      </c>
      <c r="T20" s="116">
        <v>2655</v>
      </c>
    </row>
    <row r="21" spans="1:20" ht="15">
      <c r="A21" s="103"/>
      <c r="B21" s="103"/>
      <c r="C21" s="103"/>
      <c r="D21" s="103"/>
      <c r="E21" s="120">
        <f>E10+E11+E13+E18+E19+E20</f>
        <v>23887</v>
      </c>
      <c r="F21" s="120">
        <f>F10+F11+F13+F18+F19+F20</f>
        <v>23375</v>
      </c>
      <c r="G21" s="120">
        <f t="shared" ref="G21:T21" si="1">G10+G11+G13+G18+G19+G20</f>
        <v>59547</v>
      </c>
      <c r="H21" s="120">
        <f t="shared" si="1"/>
        <v>56099</v>
      </c>
      <c r="I21" s="120">
        <f t="shared" si="1"/>
        <v>73661</v>
      </c>
      <c r="J21" s="120">
        <f t="shared" si="1"/>
        <v>71931</v>
      </c>
      <c r="K21" s="120">
        <f t="shared" si="1"/>
        <v>32382</v>
      </c>
      <c r="L21" s="120">
        <f t="shared" si="1"/>
        <v>31048</v>
      </c>
      <c r="M21" s="120">
        <f t="shared" si="1"/>
        <v>8902</v>
      </c>
      <c r="N21" s="120">
        <f t="shared" si="1"/>
        <v>8899</v>
      </c>
      <c r="O21" s="120">
        <f t="shared" si="1"/>
        <v>4073</v>
      </c>
      <c r="P21" s="120">
        <f t="shared" si="1"/>
        <v>4620</v>
      </c>
      <c r="Q21" s="120">
        <f t="shared" si="1"/>
        <v>1228</v>
      </c>
      <c r="R21" s="120">
        <f t="shared" si="1"/>
        <v>642</v>
      </c>
      <c r="S21" s="121">
        <f t="shared" si="1"/>
        <v>203680</v>
      </c>
      <c r="T21" s="121">
        <f t="shared" si="1"/>
        <v>196614</v>
      </c>
    </row>
    <row r="22" spans="1:20" ht="15">
      <c r="A22" s="122" t="s">
        <v>80</v>
      </c>
      <c r="B22" s="200" t="s">
        <v>81</v>
      </c>
      <c r="C22" s="200"/>
      <c r="D22" s="201"/>
      <c r="E22" s="115">
        <v>0</v>
      </c>
      <c r="F22" s="116">
        <v>0</v>
      </c>
      <c r="G22" s="115">
        <v>0</v>
      </c>
      <c r="H22" s="116">
        <v>0</v>
      </c>
      <c r="I22" s="115">
        <v>5498</v>
      </c>
      <c r="J22" s="116">
        <v>5092</v>
      </c>
      <c r="K22" s="115">
        <v>0</v>
      </c>
      <c r="L22" s="116">
        <v>0</v>
      </c>
      <c r="M22" s="115">
        <v>0</v>
      </c>
      <c r="N22" s="116">
        <v>0</v>
      </c>
      <c r="O22" s="115">
        <v>1</v>
      </c>
      <c r="P22" s="116">
        <v>1</v>
      </c>
      <c r="Q22" s="115">
        <v>0</v>
      </c>
      <c r="R22" s="116">
        <v>0</v>
      </c>
      <c r="S22" s="115">
        <f>E22+G22+I22+K22+M22+O22+Q22</f>
        <v>5499</v>
      </c>
      <c r="T22" s="116">
        <v>5093</v>
      </c>
    </row>
    <row r="23" spans="1:20" ht="15">
      <c r="A23" s="122" t="s">
        <v>82</v>
      </c>
      <c r="B23" s="200" t="s">
        <v>83</v>
      </c>
      <c r="C23" s="200"/>
      <c r="D23" s="201"/>
      <c r="E23" s="123">
        <v>944</v>
      </c>
      <c r="F23" s="124">
        <v>929</v>
      </c>
      <c r="G23" s="123">
        <v>2521</v>
      </c>
      <c r="H23" s="124">
        <v>2517</v>
      </c>
      <c r="I23" s="123">
        <v>1833</v>
      </c>
      <c r="J23" s="124">
        <v>1816</v>
      </c>
      <c r="K23" s="123">
        <v>24</v>
      </c>
      <c r="L23" s="124">
        <v>11</v>
      </c>
      <c r="M23" s="123">
        <v>363</v>
      </c>
      <c r="N23" s="124">
        <v>310</v>
      </c>
      <c r="O23" s="123">
        <v>126</v>
      </c>
      <c r="P23" s="124">
        <v>51</v>
      </c>
      <c r="Q23" s="123">
        <v>0</v>
      </c>
      <c r="R23" s="124">
        <v>0</v>
      </c>
      <c r="S23" s="115">
        <f>E23+G23+I23+K23+M23+O23+Q23</f>
        <v>5811</v>
      </c>
      <c r="T23" s="116">
        <v>5634</v>
      </c>
    </row>
    <row r="24" spans="1:20" ht="15">
      <c r="A24" s="125" t="s">
        <v>84</v>
      </c>
      <c r="B24" s="126" t="s">
        <v>85</v>
      </c>
      <c r="C24" s="125"/>
      <c r="D24" s="127"/>
      <c r="E24" s="105">
        <v>6518</v>
      </c>
      <c r="F24" s="106">
        <v>5877</v>
      </c>
      <c r="G24" s="105">
        <v>11274</v>
      </c>
      <c r="H24" s="106">
        <v>11153</v>
      </c>
      <c r="I24" s="105">
        <v>8136</v>
      </c>
      <c r="J24" s="106">
        <v>8354</v>
      </c>
      <c r="K24" s="105">
        <v>3444</v>
      </c>
      <c r="L24" s="106">
        <v>3459</v>
      </c>
      <c r="M24" s="105">
        <v>4365</v>
      </c>
      <c r="N24" s="106">
        <v>3938</v>
      </c>
      <c r="O24" s="105">
        <v>2179</v>
      </c>
      <c r="P24" s="106">
        <v>2229</v>
      </c>
      <c r="Q24" s="105">
        <v>233</v>
      </c>
      <c r="R24" s="106">
        <v>137</v>
      </c>
      <c r="S24" s="115">
        <f>E24+G24+I24+K24+M24+O24+Q24</f>
        <v>36149</v>
      </c>
      <c r="T24" s="116">
        <v>35147</v>
      </c>
    </row>
    <row r="25" spans="1:20" ht="15.75" thickBot="1">
      <c r="A25" s="196" t="s">
        <v>86</v>
      </c>
      <c r="B25" s="196"/>
      <c r="C25" s="196"/>
      <c r="D25" s="197"/>
      <c r="E25" s="128">
        <f>E7+E21+E22+E23+E24</f>
        <v>31511</v>
      </c>
      <c r="F25" s="128">
        <f>F7+F21+F22+F23+F24</f>
        <v>30350</v>
      </c>
      <c r="G25" s="128">
        <f t="shared" ref="G25:S25" si="2">G7+G21+G22+G23+G24</f>
        <v>75381</v>
      </c>
      <c r="H25" s="128">
        <f t="shared" si="2"/>
        <v>71776</v>
      </c>
      <c r="I25" s="128">
        <f t="shared" si="2"/>
        <v>90209</v>
      </c>
      <c r="J25" s="128">
        <f t="shared" si="2"/>
        <v>88297</v>
      </c>
      <c r="K25" s="128">
        <f t="shared" si="2"/>
        <v>36530</v>
      </c>
      <c r="L25" s="128">
        <f t="shared" si="2"/>
        <v>35201</v>
      </c>
      <c r="M25" s="128">
        <f t="shared" si="2"/>
        <v>14548</v>
      </c>
      <c r="N25" s="128">
        <f t="shared" si="2"/>
        <v>14058</v>
      </c>
      <c r="O25" s="128">
        <f t="shared" si="2"/>
        <v>6568</v>
      </c>
      <c r="P25" s="128">
        <f t="shared" si="2"/>
        <v>7100</v>
      </c>
      <c r="Q25" s="128">
        <f t="shared" si="2"/>
        <v>1473</v>
      </c>
      <c r="R25" s="128">
        <f t="shared" si="2"/>
        <v>798</v>
      </c>
      <c r="S25" s="128">
        <f t="shared" si="2"/>
        <v>256220</v>
      </c>
      <c r="T25" s="128">
        <f>T7+T21+T22+T23+T24</f>
        <v>247580</v>
      </c>
    </row>
    <row r="26" spans="1:20" ht="15.75" thickTop="1">
      <c r="A26" s="129"/>
      <c r="B26" s="130"/>
      <c r="C26" s="131"/>
      <c r="D26" s="131"/>
      <c r="E26" s="132"/>
      <c r="F26" s="133"/>
      <c r="G26" s="132"/>
      <c r="H26" s="133"/>
      <c r="I26" s="132"/>
      <c r="J26" s="133"/>
      <c r="K26" s="133"/>
      <c r="L26" s="133"/>
      <c r="M26" s="132"/>
      <c r="N26" s="133"/>
      <c r="O26" s="133"/>
      <c r="P26" s="133"/>
      <c r="Q26" s="132"/>
      <c r="R26" s="133"/>
      <c r="S26" s="132"/>
      <c r="T26" s="133"/>
    </row>
    <row r="27" spans="1:20" ht="15">
      <c r="A27" s="103"/>
      <c r="B27" s="104"/>
      <c r="C27" s="134"/>
      <c r="D27" s="104"/>
      <c r="E27" s="132"/>
      <c r="F27" s="133"/>
      <c r="G27" s="132"/>
      <c r="H27" s="133"/>
      <c r="I27" s="132"/>
      <c r="J27" s="133"/>
      <c r="K27" s="133"/>
      <c r="L27" s="133"/>
      <c r="M27" s="132"/>
      <c r="N27" s="133"/>
      <c r="O27" s="133"/>
      <c r="P27" s="133"/>
      <c r="Q27" s="132"/>
      <c r="R27" s="133"/>
      <c r="S27" s="132"/>
      <c r="T27" s="133"/>
    </row>
    <row r="28" spans="1:20" ht="15">
      <c r="A28" s="135"/>
      <c r="B28" s="104"/>
      <c r="C28" s="134"/>
      <c r="D28" s="104"/>
      <c r="E28" s="132"/>
      <c r="F28" s="133"/>
      <c r="G28" s="132"/>
      <c r="H28" s="133"/>
      <c r="I28" s="132"/>
      <c r="J28" s="133"/>
      <c r="K28" s="133"/>
      <c r="L28" s="133"/>
      <c r="M28" s="132"/>
      <c r="N28" s="133" t="s">
        <v>87</v>
      </c>
      <c r="O28" s="133"/>
      <c r="P28" s="133"/>
      <c r="Q28" s="132"/>
      <c r="R28" s="133"/>
      <c r="S28" s="132"/>
      <c r="T28" s="133"/>
    </row>
    <row r="29" spans="1:20" ht="15">
      <c r="A29" s="135"/>
      <c r="B29" s="104"/>
      <c r="C29" s="134"/>
      <c r="D29" s="104"/>
      <c r="E29" s="132"/>
      <c r="F29" s="133"/>
      <c r="G29" s="132"/>
      <c r="H29" s="133"/>
      <c r="I29" s="132"/>
      <c r="J29" s="133"/>
      <c r="K29" s="133"/>
      <c r="L29" s="133"/>
      <c r="M29" s="132"/>
      <c r="N29" s="133"/>
      <c r="O29" s="133"/>
      <c r="P29" s="133"/>
      <c r="Q29" s="132"/>
      <c r="R29" s="133"/>
      <c r="S29" s="132"/>
      <c r="T29" s="133"/>
    </row>
    <row r="30" spans="1:20" ht="15">
      <c r="A30" s="135"/>
      <c r="B30" s="104"/>
      <c r="C30" s="134"/>
      <c r="D30" s="104"/>
      <c r="E30" s="132"/>
      <c r="F30" s="133"/>
      <c r="G30" s="132"/>
      <c r="H30" s="133"/>
      <c r="I30" s="132"/>
      <c r="J30" s="133"/>
      <c r="K30" s="133"/>
      <c r="L30" s="133"/>
      <c r="M30" s="132"/>
      <c r="N30" s="133"/>
      <c r="O30" s="133"/>
      <c r="P30" s="133"/>
      <c r="Q30" s="132"/>
      <c r="R30" s="133"/>
      <c r="S30" s="132"/>
      <c r="T30" s="136"/>
    </row>
    <row r="31" spans="1:20" ht="20.25">
      <c r="A31" s="4" t="str">
        <f>A1</f>
        <v>Balance sheet (IFRS): Segment reporting</v>
      </c>
      <c r="B31" s="5"/>
      <c r="C31" s="5"/>
      <c r="D31" s="5"/>
      <c r="E31" s="5"/>
      <c r="F31" s="72"/>
      <c r="G31" s="72"/>
      <c r="H31" s="72"/>
      <c r="I31" s="73"/>
      <c r="J31" s="73"/>
      <c r="K31" s="73"/>
      <c r="L31" s="73"/>
      <c r="M31" s="74"/>
      <c r="N31" s="74"/>
      <c r="O31" s="74"/>
      <c r="P31" s="74"/>
      <c r="Q31" s="2"/>
      <c r="R31" s="2"/>
      <c r="S31" s="2"/>
      <c r="T31" s="75"/>
    </row>
    <row r="32" spans="1:20" ht="15">
      <c r="A32" s="76"/>
      <c r="B32" s="76"/>
      <c r="C32" s="76"/>
      <c r="D32" s="76"/>
      <c r="E32" s="12"/>
      <c r="F32" s="12"/>
      <c r="G32" s="12"/>
      <c r="H32" s="12"/>
      <c r="I32" s="77"/>
      <c r="J32" s="77"/>
      <c r="K32" s="77"/>
      <c r="L32" s="77"/>
      <c r="M32" s="78"/>
      <c r="N32" s="78"/>
      <c r="O32" s="78"/>
      <c r="P32" s="78"/>
      <c r="Q32" s="12"/>
      <c r="R32" s="12"/>
      <c r="S32" s="78"/>
      <c r="T32" s="78"/>
    </row>
    <row r="33" spans="1:20" ht="15">
      <c r="A33" s="79" t="s">
        <v>88</v>
      </c>
      <c r="B33" s="79"/>
      <c r="C33" s="79"/>
      <c r="D33" s="80"/>
      <c r="E33" s="188" t="s">
        <v>2</v>
      </c>
      <c r="F33" s="189"/>
      <c r="G33" s="189"/>
      <c r="H33" s="190"/>
      <c r="I33" s="188" t="s">
        <v>3</v>
      </c>
      <c r="J33" s="189"/>
      <c r="K33" s="189"/>
      <c r="L33" s="189"/>
      <c r="M33" s="189"/>
      <c r="N33" s="190"/>
      <c r="O33" s="191" t="s">
        <v>54</v>
      </c>
      <c r="P33" s="192"/>
      <c r="Q33" s="191" t="s">
        <v>55</v>
      </c>
      <c r="R33" s="192"/>
      <c r="S33" s="191" t="s">
        <v>6</v>
      </c>
      <c r="T33" s="193"/>
    </row>
    <row r="34" spans="1:20" ht="15">
      <c r="A34" s="81"/>
      <c r="B34" s="81"/>
      <c r="C34" s="82"/>
      <c r="D34" s="83"/>
      <c r="E34" s="194" t="s">
        <v>7</v>
      </c>
      <c r="F34" s="195"/>
      <c r="G34" s="194" t="s">
        <v>56</v>
      </c>
      <c r="H34" s="195"/>
      <c r="I34" s="194" t="s">
        <v>57</v>
      </c>
      <c r="J34" s="195"/>
      <c r="K34" s="194" t="s">
        <v>9</v>
      </c>
      <c r="L34" s="195"/>
      <c r="M34" s="194" t="s">
        <v>56</v>
      </c>
      <c r="N34" s="195"/>
      <c r="O34" s="84"/>
      <c r="P34" s="137"/>
      <c r="Q34" s="84"/>
      <c r="R34" s="137"/>
      <c r="S34" s="84"/>
      <c r="T34" s="85"/>
    </row>
    <row r="35" spans="1:20" ht="30">
      <c r="A35" s="88"/>
      <c r="B35" s="88"/>
      <c r="C35" s="88"/>
      <c r="D35" s="17"/>
      <c r="E35" s="89" t="str">
        <f>E5</f>
        <v>30.06.2012
€m</v>
      </c>
      <c r="F35" s="138" t="str">
        <f t="shared" ref="F35:T35" si="3">F5</f>
        <v>31.12.2011
€m</v>
      </c>
      <c r="G35" s="89" t="str">
        <f t="shared" si="3"/>
        <v>30.06.2012
€m</v>
      </c>
      <c r="H35" s="138" t="str">
        <f t="shared" si="3"/>
        <v>31.12.2011
€m</v>
      </c>
      <c r="I35" s="89" t="str">
        <f t="shared" si="3"/>
        <v>30.06.2012
€m</v>
      </c>
      <c r="J35" s="138" t="str">
        <f t="shared" si="3"/>
        <v>31.12.2011
€m</v>
      </c>
      <c r="K35" s="89" t="str">
        <f t="shared" si="3"/>
        <v>30.06.2012
€m</v>
      </c>
      <c r="L35" s="138" t="str">
        <f t="shared" si="3"/>
        <v>31.12.2011
€m</v>
      </c>
      <c r="M35" s="89" t="str">
        <f t="shared" si="3"/>
        <v>30.06.2012
€m</v>
      </c>
      <c r="N35" s="138" t="str">
        <f t="shared" si="3"/>
        <v>31.12.2011
€m</v>
      </c>
      <c r="O35" s="89" t="str">
        <f t="shared" si="3"/>
        <v>30.06.2012
€m</v>
      </c>
      <c r="P35" s="138" t="str">
        <f t="shared" si="3"/>
        <v>31.12.2011
€m</v>
      </c>
      <c r="Q35" s="89" t="str">
        <f t="shared" si="3"/>
        <v>30.06.2012
€m</v>
      </c>
      <c r="R35" s="138" t="str">
        <f t="shared" si="3"/>
        <v>31.12.2011
€m</v>
      </c>
      <c r="S35" s="89" t="str">
        <f t="shared" si="3"/>
        <v>30.06.2012
€m</v>
      </c>
      <c r="T35" s="138" t="str">
        <f t="shared" si="3"/>
        <v>31.12.2011
€m</v>
      </c>
    </row>
    <row r="36" spans="1:20" ht="15">
      <c r="A36" s="78"/>
      <c r="B36" s="78"/>
      <c r="C36" s="78"/>
      <c r="D36" s="93"/>
      <c r="E36" s="94"/>
      <c r="F36" s="95"/>
      <c r="G36" s="96"/>
      <c r="H36" s="97"/>
      <c r="I36" s="96"/>
      <c r="J36" s="97"/>
      <c r="K36" s="97"/>
      <c r="L36" s="97"/>
      <c r="M36" s="96"/>
      <c r="N36" s="97"/>
      <c r="O36" s="96"/>
      <c r="P36" s="97"/>
      <c r="Q36" s="96"/>
      <c r="R36" s="97"/>
      <c r="S36" s="96"/>
      <c r="T36" s="97"/>
    </row>
    <row r="37" spans="1:20" ht="15">
      <c r="A37" s="98" t="s">
        <v>60</v>
      </c>
      <c r="B37" s="99" t="s">
        <v>89</v>
      </c>
      <c r="C37" s="98"/>
      <c r="D37" s="98"/>
      <c r="E37" s="120">
        <v>1340</v>
      </c>
      <c r="F37" s="139">
        <v>1350</v>
      </c>
      <c r="G37" s="120">
        <v>3832</v>
      </c>
      <c r="H37" s="139">
        <v>3041</v>
      </c>
      <c r="I37" s="120">
        <v>71</v>
      </c>
      <c r="J37" s="139">
        <v>72</v>
      </c>
      <c r="K37" s="121">
        <v>0</v>
      </c>
      <c r="L37" s="140">
        <v>0</v>
      </c>
      <c r="M37" s="120">
        <v>0</v>
      </c>
      <c r="N37" s="139">
        <v>0</v>
      </c>
      <c r="O37" s="120">
        <v>248</v>
      </c>
      <c r="P37" s="139">
        <v>220</v>
      </c>
      <c r="Q37" s="120">
        <v>0</v>
      </c>
      <c r="R37" s="140">
        <v>0</v>
      </c>
      <c r="S37" s="121">
        <f>E37+G37+I37+K37+M37+O37+Q37</f>
        <v>5491</v>
      </c>
      <c r="T37" s="140">
        <v>4683</v>
      </c>
    </row>
    <row r="38" spans="1:20" ht="15">
      <c r="A38" s="141" t="s">
        <v>62</v>
      </c>
      <c r="B38" s="181" t="s">
        <v>90</v>
      </c>
      <c r="C38" s="181"/>
      <c r="D38" s="181"/>
      <c r="E38" s="142"/>
      <c r="F38" s="143"/>
      <c r="G38" s="142"/>
      <c r="H38" s="143"/>
      <c r="I38" s="142"/>
      <c r="J38" s="143"/>
      <c r="K38" s="109"/>
      <c r="L38" s="110"/>
      <c r="M38" s="144"/>
      <c r="N38" s="144"/>
      <c r="O38" s="142"/>
      <c r="P38" s="143"/>
      <c r="Q38" s="142"/>
      <c r="R38" s="110"/>
      <c r="S38" s="142"/>
      <c r="T38" s="110"/>
    </row>
    <row r="39" spans="1:20" ht="15">
      <c r="A39" s="141"/>
      <c r="B39" s="111"/>
      <c r="C39" s="111"/>
      <c r="D39" s="111"/>
      <c r="E39" s="109"/>
      <c r="F39" s="110"/>
      <c r="G39" s="109"/>
      <c r="H39" s="110"/>
      <c r="I39" s="109"/>
      <c r="J39" s="110"/>
      <c r="K39" s="109"/>
      <c r="L39" s="110"/>
      <c r="M39" s="145"/>
      <c r="N39" s="145"/>
      <c r="O39" s="109"/>
      <c r="P39" s="110"/>
      <c r="Q39" s="109"/>
      <c r="R39" s="110"/>
      <c r="S39" s="109"/>
      <c r="T39" s="110"/>
    </row>
    <row r="40" spans="1:20" ht="15">
      <c r="A40" s="78"/>
      <c r="B40" s="12" t="s">
        <v>64</v>
      </c>
      <c r="C40" s="112" t="s">
        <v>91</v>
      </c>
      <c r="D40" s="12"/>
      <c r="E40" s="109">
        <v>47</v>
      </c>
      <c r="F40" s="110">
        <v>45</v>
      </c>
      <c r="G40" s="109">
        <v>6014</v>
      </c>
      <c r="H40" s="110">
        <v>6070</v>
      </c>
      <c r="I40" s="109">
        <v>10</v>
      </c>
      <c r="J40" s="110">
        <v>8</v>
      </c>
      <c r="K40" s="109">
        <v>138</v>
      </c>
      <c r="L40" s="110">
        <v>97</v>
      </c>
      <c r="M40" s="142">
        <v>2108</v>
      </c>
      <c r="N40" s="143">
        <v>1728</v>
      </c>
      <c r="O40" s="109">
        <v>491</v>
      </c>
      <c r="P40" s="110">
        <v>443</v>
      </c>
      <c r="Q40" s="109">
        <v>0</v>
      </c>
      <c r="R40" s="110">
        <v>0</v>
      </c>
      <c r="S40" s="101">
        <f>E40+G40+I40+K40+M40+O40+Q40</f>
        <v>8808</v>
      </c>
      <c r="T40" s="110">
        <v>8391</v>
      </c>
    </row>
    <row r="41" spans="1:20" ht="15">
      <c r="A41" s="146"/>
      <c r="B41" s="107" t="s">
        <v>66</v>
      </c>
      <c r="C41" s="181" t="s">
        <v>92</v>
      </c>
      <c r="D41" s="182"/>
      <c r="E41" s="109">
        <v>13640</v>
      </c>
      <c r="F41" s="110">
        <v>13682</v>
      </c>
      <c r="G41" s="109">
        <v>32</v>
      </c>
      <c r="H41" s="110">
        <v>0</v>
      </c>
      <c r="I41" s="109">
        <v>69864</v>
      </c>
      <c r="J41" s="110">
        <v>69334</v>
      </c>
      <c r="K41" s="109">
        <v>25025</v>
      </c>
      <c r="L41" s="110">
        <v>24216</v>
      </c>
      <c r="M41" s="109">
        <v>420</v>
      </c>
      <c r="N41" s="110">
        <v>409</v>
      </c>
      <c r="O41" s="109">
        <v>875</v>
      </c>
      <c r="P41" s="110">
        <v>836</v>
      </c>
      <c r="Q41" s="109">
        <v>0</v>
      </c>
      <c r="R41" s="110">
        <v>0</v>
      </c>
      <c r="S41" s="101">
        <f>E41+G41+I41+K41+M41+O41+Q41</f>
        <v>109856</v>
      </c>
      <c r="T41" s="110">
        <v>108477</v>
      </c>
    </row>
    <row r="42" spans="1:20" ht="15">
      <c r="A42" s="146"/>
      <c r="B42" s="107" t="s">
        <v>69</v>
      </c>
      <c r="C42" s="181" t="s">
        <v>93</v>
      </c>
      <c r="D42" s="182"/>
      <c r="E42" s="142">
        <v>5370</v>
      </c>
      <c r="F42" s="143">
        <v>5087</v>
      </c>
      <c r="G42" s="142">
        <v>41525</v>
      </c>
      <c r="H42" s="143">
        <v>40670</v>
      </c>
      <c r="I42" s="142">
        <v>1543</v>
      </c>
      <c r="J42" s="143">
        <v>1581</v>
      </c>
      <c r="K42" s="109">
        <v>921</v>
      </c>
      <c r="L42" s="110">
        <v>944</v>
      </c>
      <c r="M42" s="142">
        <v>5160</v>
      </c>
      <c r="N42" s="143">
        <v>5034</v>
      </c>
      <c r="O42" s="142">
        <v>1114</v>
      </c>
      <c r="P42" s="143">
        <v>1076</v>
      </c>
      <c r="Q42" s="142">
        <v>0</v>
      </c>
      <c r="R42" s="110">
        <v>0</v>
      </c>
      <c r="S42" s="101">
        <f>E42+G42+I42+K42+M42+O42+Q42</f>
        <v>55633</v>
      </c>
      <c r="T42" s="110">
        <v>54392</v>
      </c>
    </row>
    <row r="43" spans="1:20" ht="15">
      <c r="A43" s="146"/>
      <c r="B43" s="147" t="s">
        <v>71</v>
      </c>
      <c r="C43" s="183" t="s">
        <v>94</v>
      </c>
      <c r="D43" s="184"/>
      <c r="E43" s="115">
        <v>538</v>
      </c>
      <c r="F43" s="116">
        <v>489</v>
      </c>
      <c r="G43" s="115">
        <v>64</v>
      </c>
      <c r="H43" s="116">
        <v>79</v>
      </c>
      <c r="I43" s="115">
        <v>3181</v>
      </c>
      <c r="J43" s="116">
        <v>2378</v>
      </c>
      <c r="K43" s="115">
        <v>7566</v>
      </c>
      <c r="L43" s="116">
        <v>7009</v>
      </c>
      <c r="M43" s="115">
        <v>158</v>
      </c>
      <c r="N43" s="116">
        <v>152</v>
      </c>
      <c r="O43" s="115">
        <v>59</v>
      </c>
      <c r="P43" s="116">
        <v>55</v>
      </c>
      <c r="Q43" s="115">
        <v>0</v>
      </c>
      <c r="R43" s="116">
        <v>0</v>
      </c>
      <c r="S43" s="115">
        <f>E43+G43+I43+K43+M43+O43+Q43</f>
        <v>11566</v>
      </c>
      <c r="T43" s="116">
        <v>10162</v>
      </c>
    </row>
    <row r="44" spans="1:20" ht="15">
      <c r="A44" s="98"/>
      <c r="B44" s="103"/>
      <c r="C44" s="103"/>
      <c r="D44" s="103"/>
      <c r="E44" s="121">
        <f>E40+E41+E42+E43</f>
        <v>19595</v>
      </c>
      <c r="F44" s="121">
        <f t="shared" ref="F44:T44" si="4">F40+F41+F42+F43</f>
        <v>19303</v>
      </c>
      <c r="G44" s="121">
        <f t="shared" si="4"/>
        <v>47635</v>
      </c>
      <c r="H44" s="121">
        <f t="shared" si="4"/>
        <v>46819</v>
      </c>
      <c r="I44" s="121">
        <f t="shared" si="4"/>
        <v>74598</v>
      </c>
      <c r="J44" s="121">
        <f t="shared" si="4"/>
        <v>73301</v>
      </c>
      <c r="K44" s="121">
        <f t="shared" si="4"/>
        <v>33650</v>
      </c>
      <c r="L44" s="121">
        <f t="shared" si="4"/>
        <v>32266</v>
      </c>
      <c r="M44" s="121">
        <f t="shared" si="4"/>
        <v>7846</v>
      </c>
      <c r="N44" s="121">
        <f t="shared" si="4"/>
        <v>7323</v>
      </c>
      <c r="O44" s="121">
        <f t="shared" si="4"/>
        <v>2539</v>
      </c>
      <c r="P44" s="140">
        <f t="shared" si="4"/>
        <v>2410</v>
      </c>
      <c r="Q44" s="121">
        <f t="shared" si="4"/>
        <v>0</v>
      </c>
      <c r="R44" s="121">
        <f t="shared" si="4"/>
        <v>0</v>
      </c>
      <c r="S44" s="121">
        <f t="shared" si="4"/>
        <v>185863</v>
      </c>
      <c r="T44" s="121">
        <f t="shared" si="4"/>
        <v>181422</v>
      </c>
    </row>
    <row r="45" spans="1:20" ht="15">
      <c r="A45" s="122" t="s">
        <v>80</v>
      </c>
      <c r="B45" s="185" t="s">
        <v>95</v>
      </c>
      <c r="C45" s="186"/>
      <c r="D45" s="187"/>
      <c r="E45" s="148">
        <v>0</v>
      </c>
      <c r="F45" s="149">
        <v>0</v>
      </c>
      <c r="G45" s="148">
        <v>0</v>
      </c>
      <c r="H45" s="149">
        <v>0</v>
      </c>
      <c r="I45" s="148">
        <v>5783</v>
      </c>
      <c r="J45" s="149">
        <v>5372</v>
      </c>
      <c r="K45" s="148">
        <v>0</v>
      </c>
      <c r="L45" s="149">
        <v>0</v>
      </c>
      <c r="M45" s="148">
        <v>0</v>
      </c>
      <c r="N45" s="149">
        <v>0</v>
      </c>
      <c r="O45" s="148">
        <v>1</v>
      </c>
      <c r="P45" s="149">
        <v>1</v>
      </c>
      <c r="Q45" s="148">
        <v>0</v>
      </c>
      <c r="R45" s="149">
        <v>0</v>
      </c>
      <c r="S45" s="148">
        <f>E45+G45+I45+K45+M45+O45+Q45</f>
        <v>5784</v>
      </c>
      <c r="T45" s="149">
        <v>5373</v>
      </c>
    </row>
    <row r="46" spans="1:20" ht="15">
      <c r="A46" s="125" t="s">
        <v>82</v>
      </c>
      <c r="B46" s="126" t="s">
        <v>96</v>
      </c>
      <c r="C46" s="125"/>
      <c r="D46" s="125"/>
      <c r="E46" s="150">
        <v>151</v>
      </c>
      <c r="F46" s="151">
        <v>164</v>
      </c>
      <c r="G46" s="150">
        <v>608</v>
      </c>
      <c r="H46" s="151">
        <v>672</v>
      </c>
      <c r="I46" s="150">
        <v>475</v>
      </c>
      <c r="J46" s="151">
        <v>506</v>
      </c>
      <c r="K46" s="152">
        <v>194</v>
      </c>
      <c r="L46" s="153">
        <v>222</v>
      </c>
      <c r="M46" s="150">
        <v>1878</v>
      </c>
      <c r="N46" s="151">
        <v>1756</v>
      </c>
      <c r="O46" s="150">
        <v>143</v>
      </c>
      <c r="P46" s="151">
        <v>160</v>
      </c>
      <c r="Q46" s="150">
        <v>36</v>
      </c>
      <c r="R46" s="151">
        <v>42</v>
      </c>
      <c r="S46" s="148">
        <f>E46+G46+I46+K46+M46+O46+Q46</f>
        <v>3485</v>
      </c>
      <c r="T46" s="149">
        <v>3522</v>
      </c>
    </row>
    <row r="47" spans="1:20" ht="15">
      <c r="A47" s="154" t="s">
        <v>84</v>
      </c>
      <c r="B47" s="99" t="s">
        <v>97</v>
      </c>
      <c r="C47" s="154"/>
      <c r="D47" s="154"/>
      <c r="E47" s="120">
        <v>6451</v>
      </c>
      <c r="F47" s="139">
        <v>5778</v>
      </c>
      <c r="G47" s="120">
        <v>11465</v>
      </c>
      <c r="H47" s="139">
        <v>11132</v>
      </c>
      <c r="I47" s="120">
        <v>7161</v>
      </c>
      <c r="J47" s="139">
        <v>7234</v>
      </c>
      <c r="K47" s="101">
        <v>1152</v>
      </c>
      <c r="L47" s="102">
        <v>1160</v>
      </c>
      <c r="M47" s="120">
        <v>2136</v>
      </c>
      <c r="N47" s="139">
        <v>2126</v>
      </c>
      <c r="O47" s="120">
        <v>1710</v>
      </c>
      <c r="P47" s="139">
        <v>1751</v>
      </c>
      <c r="Q47" s="120">
        <v>151</v>
      </c>
      <c r="R47" s="139">
        <v>90</v>
      </c>
      <c r="S47" s="101">
        <f>E47+G47+I47+K47+M47+O47+Q47</f>
        <v>30226</v>
      </c>
      <c r="T47" s="149">
        <v>29271</v>
      </c>
    </row>
    <row r="48" spans="1:20" ht="16.5" thickBot="1">
      <c r="A48" s="155" t="s">
        <v>98</v>
      </c>
      <c r="B48" s="156"/>
      <c r="C48" s="156"/>
      <c r="D48" s="157"/>
      <c r="E48" s="128">
        <f>E37+E44+E45+E46+E47</f>
        <v>27537</v>
      </c>
      <c r="F48" s="128">
        <f t="shared" ref="F48:T48" si="5">F37+F44+F45+F46+F47</f>
        <v>26595</v>
      </c>
      <c r="G48" s="128">
        <f t="shared" si="5"/>
        <v>63540</v>
      </c>
      <c r="H48" s="128">
        <f t="shared" si="5"/>
        <v>61664</v>
      </c>
      <c r="I48" s="128">
        <f t="shared" si="5"/>
        <v>88088</v>
      </c>
      <c r="J48" s="128">
        <f t="shared" si="5"/>
        <v>86485</v>
      </c>
      <c r="K48" s="128">
        <f t="shared" si="5"/>
        <v>34996</v>
      </c>
      <c r="L48" s="128">
        <f t="shared" si="5"/>
        <v>33648</v>
      </c>
      <c r="M48" s="128">
        <f t="shared" si="5"/>
        <v>11860</v>
      </c>
      <c r="N48" s="128">
        <f t="shared" si="5"/>
        <v>11205</v>
      </c>
      <c r="O48" s="128">
        <f t="shared" si="5"/>
        <v>4641</v>
      </c>
      <c r="P48" s="128">
        <f t="shared" si="5"/>
        <v>4542</v>
      </c>
      <c r="Q48" s="128">
        <f t="shared" si="5"/>
        <v>187</v>
      </c>
      <c r="R48" s="128">
        <f t="shared" si="5"/>
        <v>132</v>
      </c>
      <c r="S48" s="128">
        <f t="shared" si="5"/>
        <v>230849</v>
      </c>
      <c r="T48" s="128">
        <f t="shared" si="5"/>
        <v>224271</v>
      </c>
    </row>
    <row r="49" spans="1:20" ht="15.75" thickTop="1">
      <c r="A49" s="129"/>
      <c r="B49" s="130"/>
      <c r="C49" s="131"/>
      <c r="D49" s="131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24" t="s">
        <v>99</v>
      </c>
      <c r="S49" s="101">
        <v>25371</v>
      </c>
      <c r="T49" s="57">
        <v>23309</v>
      </c>
    </row>
    <row r="50" spans="1:20" ht="15.75" thickBot="1">
      <c r="A50" s="129"/>
      <c r="B50" s="130"/>
      <c r="C50" s="131"/>
      <c r="D50" s="131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9" t="s">
        <v>100</v>
      </c>
      <c r="S50" s="160">
        <f>S48+S49</f>
        <v>256220</v>
      </c>
      <c r="T50" s="161">
        <f>T48+T49</f>
        <v>247580</v>
      </c>
    </row>
    <row r="51" spans="1:20" ht="13.5" thickTop="1"/>
  </sheetData>
  <mergeCells count="31">
    <mergeCell ref="B38:D38"/>
    <mergeCell ref="C41:D41"/>
    <mergeCell ref="C42:D42"/>
    <mergeCell ref="C43:D43"/>
    <mergeCell ref="B45:D45"/>
    <mergeCell ref="E33:H33"/>
    <mergeCell ref="I33:N33"/>
    <mergeCell ref="O33:P33"/>
    <mergeCell ref="Q33:R33"/>
    <mergeCell ref="S33:T33"/>
    <mergeCell ref="E34:F34"/>
    <mergeCell ref="G34:H34"/>
    <mergeCell ref="I34:J34"/>
    <mergeCell ref="K34:L34"/>
    <mergeCell ref="M34:N34"/>
    <mergeCell ref="A25:D25"/>
    <mergeCell ref="E3:H3"/>
    <mergeCell ref="I3:N3"/>
    <mergeCell ref="O3:P3"/>
    <mergeCell ref="Q3:R3"/>
    <mergeCell ref="C10:D10"/>
    <mergeCell ref="C11:D11"/>
    <mergeCell ref="C19:D19"/>
    <mergeCell ref="B22:D22"/>
    <mergeCell ref="B23:D23"/>
    <mergeCell ref="S3:T3"/>
    <mergeCell ref="E4:F4"/>
    <mergeCell ref="G4:H4"/>
    <mergeCell ref="I4:J4"/>
    <mergeCell ref="K4:L4"/>
    <mergeCell ref="M4:N4"/>
  </mergeCells>
  <pageMargins left="0.34" right="0.18" top="0.78740157480314965" bottom="0.36" header="0.31496062992125984" footer="0.18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IS Q1 2012</vt:lpstr>
      <vt:lpstr>BS 31.03.2012</vt:lpstr>
      <vt:lpstr>IS Q2 2012</vt:lpstr>
      <vt:lpstr>IS Q1-2 2012</vt:lpstr>
      <vt:lpstr>BS 30.06.2012</vt:lpstr>
    </vt:vector>
  </TitlesOfParts>
  <Company>Munich Re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Stefanie</dc:creator>
  <cp:lastModifiedBy>ny23175a</cp:lastModifiedBy>
  <cp:lastPrinted>2012-08-06T09:31:56Z</cp:lastPrinted>
  <dcterms:created xsi:type="dcterms:W3CDTF">2012-05-04T12:16:24Z</dcterms:created>
  <dcterms:modified xsi:type="dcterms:W3CDTF">2012-08-06T15:09:38Z</dcterms:modified>
</cp:coreProperties>
</file>