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30" windowWidth="24915" windowHeight="11535"/>
  </bookViews>
  <sheets>
    <sheet name="IS Q1 2014" sheetId="15" r:id="rId1"/>
    <sheet name="BS 31.03.2014" sheetId="16" r:id="rId2"/>
  </sheets>
  <definedNames>
    <definedName name="_xlnm.Print_Area" localSheetId="1">'BS 31.03.2014'!$A$1:$U$52</definedName>
    <definedName name="_xlnm.Print_Area" localSheetId="0">'IS Q1 2014'!$A$1:$S$39</definedName>
  </definedNames>
  <calcPr calcId="125725"/>
</workbook>
</file>

<file path=xl/calcChain.xml><?xml version="1.0" encoding="utf-8"?>
<calcChain xmlns="http://schemas.openxmlformats.org/spreadsheetml/2006/main">
  <c r="R49" i="16"/>
  <c r="T48"/>
  <c r="S48"/>
  <c r="T47"/>
  <c r="S47"/>
  <c r="T46"/>
  <c r="S46"/>
  <c r="R45"/>
  <c r="Q45"/>
  <c r="Q49" s="1"/>
  <c r="P45"/>
  <c r="P49" s="1"/>
  <c r="O45"/>
  <c r="O49" s="1"/>
  <c r="N45"/>
  <c r="N49" s="1"/>
  <c r="M45"/>
  <c r="M49" s="1"/>
  <c r="L45"/>
  <c r="L49" s="1"/>
  <c r="K45"/>
  <c r="K49" s="1"/>
  <c r="J45"/>
  <c r="J49" s="1"/>
  <c r="I45"/>
  <c r="I49" s="1"/>
  <c r="H45"/>
  <c r="G45"/>
  <c r="G49" s="1"/>
  <c r="F45"/>
  <c r="F49" s="1"/>
  <c r="E45"/>
  <c r="E49" s="1"/>
  <c r="T44"/>
  <c r="S44"/>
  <c r="T43"/>
  <c r="S43"/>
  <c r="T42"/>
  <c r="S42"/>
  <c r="T41"/>
  <c r="S41"/>
  <c r="T38"/>
  <c r="S38"/>
  <c r="F36"/>
  <c r="E36"/>
  <c r="T25"/>
  <c r="S25"/>
  <c r="T24"/>
  <c r="S24"/>
  <c r="T23"/>
  <c r="S23"/>
  <c r="T21"/>
  <c r="S21"/>
  <c r="T20"/>
  <c r="S20"/>
  <c r="R19"/>
  <c r="R22" s="1"/>
  <c r="R26" s="1"/>
  <c r="Q19"/>
  <c r="Q22" s="1"/>
  <c r="Q26" s="1"/>
  <c r="P19"/>
  <c r="P22" s="1"/>
  <c r="P26" s="1"/>
  <c r="O19"/>
  <c r="O22" s="1"/>
  <c r="O26" s="1"/>
  <c r="N19"/>
  <c r="N22" s="1"/>
  <c r="N26" s="1"/>
  <c r="M19"/>
  <c r="M22" s="1"/>
  <c r="M26" s="1"/>
  <c r="L19"/>
  <c r="L22" s="1"/>
  <c r="L26" s="1"/>
  <c r="K19"/>
  <c r="K22" s="1"/>
  <c r="K26" s="1"/>
  <c r="J19"/>
  <c r="J22" s="1"/>
  <c r="J26" s="1"/>
  <c r="I19"/>
  <c r="I22" s="1"/>
  <c r="I26" s="1"/>
  <c r="H19"/>
  <c r="H22" s="1"/>
  <c r="H26" s="1"/>
  <c r="G19"/>
  <c r="G22" s="1"/>
  <c r="G26" s="1"/>
  <c r="F19"/>
  <c r="F22" s="1"/>
  <c r="E19"/>
  <c r="T18"/>
  <c r="S18"/>
  <c r="T17"/>
  <c r="S17"/>
  <c r="T16"/>
  <c r="S16"/>
  <c r="T14"/>
  <c r="S14"/>
  <c r="T13"/>
  <c r="S13"/>
  <c r="T12"/>
  <c r="S12"/>
  <c r="T11"/>
  <c r="S11"/>
  <c r="T8"/>
  <c r="S8"/>
  <c r="T6"/>
  <c r="T36" s="1"/>
  <c r="S6"/>
  <c r="S36" s="1"/>
  <c r="I6"/>
  <c r="K6" s="1"/>
  <c r="K36" s="1"/>
  <c r="H6"/>
  <c r="P6" s="1"/>
  <c r="P36" s="1"/>
  <c r="G6"/>
  <c r="G36" s="1"/>
  <c r="S19" l="1"/>
  <c r="S22" s="1"/>
  <c r="S26" s="1"/>
  <c r="F26"/>
  <c r="O6"/>
  <c r="O36" s="1"/>
  <c r="E22"/>
  <c r="T45"/>
  <c r="J6"/>
  <c r="N6"/>
  <c r="N36" s="1"/>
  <c r="R6"/>
  <c r="R36" s="1"/>
  <c r="T19"/>
  <c r="T22"/>
  <c r="I36"/>
  <c r="S45"/>
  <c r="M6"/>
  <c r="M36" s="1"/>
  <c r="Q6"/>
  <c r="Q36" s="1"/>
  <c r="H36"/>
  <c r="H49"/>
  <c r="L6"/>
  <c r="S49" l="1"/>
  <c r="L36"/>
  <c r="E26"/>
  <c r="T26"/>
  <c r="J36"/>
  <c r="T49"/>
  <c r="T51" s="1"/>
  <c r="S51" l="1"/>
  <c r="R38" i="15" l="1"/>
  <c r="Q38"/>
  <c r="R34"/>
  <c r="Q34"/>
  <c r="R33"/>
  <c r="Q33"/>
  <c r="P30"/>
  <c r="O30"/>
  <c r="N30"/>
  <c r="M30"/>
  <c r="L30"/>
  <c r="K30"/>
  <c r="J30"/>
  <c r="I30"/>
  <c r="H30"/>
  <c r="G30"/>
  <c r="F30"/>
  <c r="E30"/>
  <c r="D30"/>
  <c r="C30"/>
  <c r="R29"/>
  <c r="Q29"/>
  <c r="R28"/>
  <c r="Q28"/>
  <c r="P27"/>
  <c r="O27"/>
  <c r="N27"/>
  <c r="M27"/>
  <c r="L27"/>
  <c r="K27"/>
  <c r="J27"/>
  <c r="I27"/>
  <c r="H27"/>
  <c r="G27"/>
  <c r="F27"/>
  <c r="E27"/>
  <c r="D27"/>
  <c r="C27"/>
  <c r="R26"/>
  <c r="Q26"/>
  <c r="R25"/>
  <c r="Q25"/>
  <c r="P23"/>
  <c r="O23"/>
  <c r="N23"/>
  <c r="M23"/>
  <c r="L23"/>
  <c r="K23"/>
  <c r="J23"/>
  <c r="I23"/>
  <c r="H23"/>
  <c r="G23"/>
  <c r="F23"/>
  <c r="E23"/>
  <c r="D23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R9"/>
  <c r="Q9"/>
  <c r="R7"/>
  <c r="Q7"/>
  <c r="F7"/>
  <c r="H7" s="1"/>
  <c r="E7"/>
  <c r="G7" s="1"/>
  <c r="R11" l="1"/>
  <c r="R16"/>
  <c r="R27"/>
  <c r="H31"/>
  <c r="L31"/>
  <c r="L32" s="1"/>
  <c r="L35" s="1"/>
  <c r="L37" s="1"/>
  <c r="P31"/>
  <c r="Q27"/>
  <c r="G31"/>
  <c r="G32" s="1"/>
  <c r="G35" s="1"/>
  <c r="G37" s="1"/>
  <c r="K31"/>
  <c r="K32" s="1"/>
  <c r="K35" s="1"/>
  <c r="K37" s="1"/>
  <c r="O31"/>
  <c r="Q20"/>
  <c r="Q23"/>
  <c r="O32"/>
  <c r="O35" s="1"/>
  <c r="O37" s="1"/>
  <c r="E31"/>
  <c r="I31"/>
  <c r="M31"/>
  <c r="Q11"/>
  <c r="Q16"/>
  <c r="R20"/>
  <c r="R23"/>
  <c r="H32"/>
  <c r="H35" s="1"/>
  <c r="H37" s="1"/>
  <c r="P32"/>
  <c r="P35" s="1"/>
  <c r="P37" s="1"/>
  <c r="F31"/>
  <c r="F32" s="1"/>
  <c r="F35" s="1"/>
  <c r="F37" s="1"/>
  <c r="J31"/>
  <c r="J32" s="1"/>
  <c r="J35" s="1"/>
  <c r="J37" s="1"/>
  <c r="N31"/>
  <c r="N32" s="1"/>
  <c r="N35" s="1"/>
  <c r="N37" s="1"/>
  <c r="R30"/>
  <c r="Q30"/>
  <c r="J7"/>
  <c r="E32"/>
  <c r="E35" s="1"/>
  <c r="E37" s="1"/>
  <c r="I32"/>
  <c r="I35" s="1"/>
  <c r="I37" s="1"/>
  <c r="M32"/>
  <c r="M35" s="1"/>
  <c r="M37" s="1"/>
  <c r="I7"/>
  <c r="D31"/>
  <c r="C31"/>
  <c r="Q31" l="1"/>
  <c r="R31"/>
  <c r="K7"/>
  <c r="O7" s="1"/>
  <c r="M7"/>
  <c r="L7"/>
  <c r="P7" s="1"/>
  <c r="N7"/>
  <c r="D32"/>
  <c r="C32"/>
  <c r="Q32" l="1"/>
  <c r="C35"/>
  <c r="R32"/>
  <c r="D35"/>
  <c r="Q35" l="1"/>
  <c r="C37"/>
  <c r="Q37" s="1"/>
  <c r="R35"/>
  <c r="D37"/>
  <c r="R37" s="1"/>
</calcChain>
</file>

<file path=xl/sharedStrings.xml><?xml version="1.0" encoding="utf-8"?>
<sst xmlns="http://schemas.openxmlformats.org/spreadsheetml/2006/main" count="137" uniqueCount="101">
  <si>
    <t>Reinsurance</t>
  </si>
  <si>
    <t>Primary insurance</t>
  </si>
  <si>
    <t>Munich 
Health</t>
  </si>
  <si>
    <t>Asset 
management</t>
  </si>
  <si>
    <t>Total</t>
  </si>
  <si>
    <t>Life</t>
  </si>
  <si>
    <t>Property-
casualty</t>
  </si>
  <si>
    <t>Health</t>
  </si>
  <si>
    <t>€m</t>
  </si>
  <si>
    <t>Gross premiums written</t>
  </si>
  <si>
    <t>1.</t>
  </si>
  <si>
    <t>Earned premiums</t>
  </si>
  <si>
    <t>- Gross</t>
  </si>
  <si>
    <t>- Ceded</t>
  </si>
  <si>
    <t>- Net</t>
  </si>
  <si>
    <t>2.</t>
  </si>
  <si>
    <t>Income from technical interests</t>
  </si>
  <si>
    <t>3.</t>
  </si>
  <si>
    <t>Net expenses for claims and benefits</t>
  </si>
  <si>
    <t>- Ceded share</t>
  </si>
  <si>
    <t>4.</t>
  </si>
  <si>
    <t>Operating expenses</t>
  </si>
  <si>
    <t>Thereof:</t>
  </si>
  <si>
    <t>5.</t>
  </si>
  <si>
    <t>Technical result</t>
  </si>
  <si>
    <t>6.</t>
  </si>
  <si>
    <t>Investment result</t>
  </si>
  <si>
    <t>- Investment Income</t>
  </si>
  <si>
    <t>- Investment Expenses</t>
  </si>
  <si>
    <t>- Total</t>
  </si>
  <si>
    <t>7.</t>
  </si>
  <si>
    <t>Other operating income</t>
  </si>
  <si>
    <t>8.</t>
  </si>
  <si>
    <t>Other operating expenses</t>
  </si>
  <si>
    <t>9.</t>
  </si>
  <si>
    <t>Deduction of income from technical interests</t>
  </si>
  <si>
    <t>10.</t>
  </si>
  <si>
    <t>Non-technical result</t>
  </si>
  <si>
    <t>11.</t>
  </si>
  <si>
    <t>Operating result</t>
  </si>
  <si>
    <t>12.</t>
  </si>
  <si>
    <t>Other non-operating result, impairment losses of goodwill and net finance costs</t>
  </si>
  <si>
    <t>13.</t>
  </si>
  <si>
    <t>Taxes on income</t>
  </si>
  <si>
    <t>14.</t>
  </si>
  <si>
    <t>Consolidated result</t>
  </si>
  <si>
    <t>-Attributable to MR equity holders</t>
  </si>
  <si>
    <t>-Attributable to minority interests</t>
  </si>
  <si>
    <t>Assets</t>
  </si>
  <si>
    <t>Munich Health</t>
  </si>
  <si>
    <t>Asset management</t>
  </si>
  <si>
    <t>Property-casualty</t>
  </si>
  <si>
    <t xml:space="preserve">Life </t>
  </si>
  <si>
    <t>A.</t>
  </si>
  <si>
    <t>Intangible assets</t>
  </si>
  <si>
    <t>B.</t>
  </si>
  <si>
    <t>Investments</t>
  </si>
  <si>
    <t>I.</t>
  </si>
  <si>
    <t>Land and buildings, including buildings on third-party land</t>
  </si>
  <si>
    <t>II.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</si>
  <si>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</si>
  <si>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</si>
  <si>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</si>
  <si>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</si>
  <si>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</si>
  <si>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</si>
  <si>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Held to maturity</t>
  </si>
  <si>
    <t>Available for sale</t>
  </si>
  <si>
    <t>At fair value</t>
  </si>
  <si>
    <t>V.</t>
  </si>
  <si>
    <t>Deposits retained on assumed reinsurance</t>
  </si>
  <si>
    <t xml:space="preserve">VI. </t>
  </si>
  <si>
    <t>Other investments</t>
  </si>
  <si>
    <t>C.</t>
  </si>
  <si>
    <t>Investments for the benefit of life insurance policyholders who bear the investment risk</t>
  </si>
  <si>
    <t>D.</t>
  </si>
  <si>
    <t>Ceded share of underwriting provisions</t>
  </si>
  <si>
    <t>E.</t>
  </si>
  <si>
    <t>Other segment assets</t>
  </si>
  <si>
    <t>Total segment assets</t>
  </si>
  <si>
    <t xml:space="preserve"> </t>
  </si>
  <si>
    <t>Equity and liabilities</t>
  </si>
  <si>
    <t>Subordinated liabilities</t>
  </si>
  <si>
    <t>Gross underwriting provisions</t>
  </si>
  <si>
    <t>Unearned premiums</t>
  </si>
  <si>
    <t>Provision for future 
policy benefits</t>
  </si>
  <si>
    <t>Provision for outstanding 
claims</t>
  </si>
  <si>
    <t>Other underwriting 
provisions</t>
  </si>
  <si>
    <t>Gross underwriting provisions for life insurance policies where the investment risk is borne by the policyholders</t>
  </si>
  <si>
    <t>Other accrued liabilities</t>
  </si>
  <si>
    <t>Other segment liabilities</t>
  </si>
  <si>
    <t>Total segment liabilities</t>
  </si>
  <si>
    <t>Equity</t>
  </si>
  <si>
    <t>Total equity and liabilities</t>
  </si>
  <si>
    <t>Assets - segment reporting</t>
  </si>
  <si>
    <t>Equity and Liabilities - segment reporting</t>
  </si>
  <si>
    <t>Income Statement - Segment Reporting</t>
  </si>
  <si>
    <t>Q1
2013</t>
  </si>
  <si>
    <t>Q1
2014</t>
  </si>
  <si>
    <t>31.03.2014
€m</t>
  </si>
  <si>
    <t>31.12.2013
€m</t>
  </si>
</sst>
</file>

<file path=xl/styles.xml><?xml version="1.0" encoding="utf-8"?>
<styleSheet xmlns="http://schemas.openxmlformats.org/spreadsheetml/2006/main">
  <fonts count="17"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i/>
      <sz val="16"/>
      <color indexed="10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490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19">
    <xf numFmtId="0" fontId="0" fillId="0" borderId="0" xfId="0"/>
    <xf numFmtId="0" fontId="2" fillId="0" borderId="0" xfId="0" applyFont="1" applyFill="1"/>
    <xf numFmtId="0" fontId="2" fillId="0" borderId="0" xfId="0" applyFont="1"/>
    <xf numFmtId="0" fontId="4" fillId="0" borderId="0" xfId="0" applyFont="1" applyFill="1"/>
    <xf numFmtId="0" fontId="7" fillId="3" borderId="8" xfId="0" applyFont="1" applyFill="1" applyBorder="1"/>
    <xf numFmtId="0" fontId="4" fillId="0" borderId="0" xfId="0" applyFont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Border="1"/>
    <xf numFmtId="0" fontId="12" fillId="0" borderId="0" xfId="0" applyFont="1" applyBorder="1" applyAlignment="1">
      <alignment horizontal="left" indent="1"/>
    </xf>
    <xf numFmtId="0" fontId="13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textRotation="180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4" fillId="0" borderId="11" xfId="1" applyFont="1" applyFill="1" applyBorder="1" applyAlignment="1">
      <alignment horizontal="left" wrapText="1"/>
    </xf>
    <xf numFmtId="0" fontId="4" fillId="0" borderId="0" xfId="1" applyFont="1" applyBorder="1" applyAlignment="1">
      <alignment horizontal="left"/>
    </xf>
    <xf numFmtId="0" fontId="7" fillId="3" borderId="8" xfId="1" applyFont="1" applyFill="1" applyBorder="1"/>
    <xf numFmtId="14" fontId="5" fillId="3" borderId="3" xfId="1" applyNumberFormat="1" applyFont="1" applyFill="1" applyBorder="1" applyAlignment="1">
      <alignment horizontal="center" wrapText="1"/>
    </xf>
    <xf numFmtId="3" fontId="5" fillId="0" borderId="12" xfId="1" applyNumberFormat="1" applyFont="1" applyFill="1" applyBorder="1"/>
    <xf numFmtId="3" fontId="5" fillId="0" borderId="14" xfId="1" applyNumberFormat="1" applyFont="1" applyFill="1" applyBorder="1"/>
    <xf numFmtId="3" fontId="5" fillId="0" borderId="13" xfId="1" applyNumberFormat="1" applyFont="1" applyFill="1" applyBorder="1"/>
    <xf numFmtId="3" fontId="5" fillId="0" borderId="17" xfId="1" applyNumberFormat="1" applyFont="1" applyFill="1" applyBorder="1"/>
    <xf numFmtId="3" fontId="5" fillId="0" borderId="6" xfId="1" applyNumberFormat="1" applyFont="1" applyFill="1" applyBorder="1"/>
    <xf numFmtId="3" fontId="5" fillId="0" borderId="9" xfId="1" applyNumberFormat="1" applyFont="1" applyFill="1" applyBorder="1"/>
    <xf numFmtId="0" fontId="4" fillId="0" borderId="10" xfId="1" applyFont="1" applyFill="1" applyBorder="1"/>
    <xf numFmtId="0" fontId="4" fillId="0" borderId="10" xfId="1" applyFont="1" applyBorder="1"/>
    <xf numFmtId="0" fontId="4" fillId="0" borderId="6" xfId="1" applyFont="1" applyBorder="1"/>
    <xf numFmtId="3" fontId="5" fillId="0" borderId="12" xfId="1" applyNumberFormat="1" applyFont="1" applyFill="1" applyBorder="1" applyAlignment="1">
      <alignment vertical="center"/>
    </xf>
    <xf numFmtId="14" fontId="4" fillId="3" borderId="3" xfId="1" applyNumberFormat="1" applyFont="1" applyFill="1" applyBorder="1" applyAlignment="1">
      <alignment horizontal="center" wrapText="1"/>
    </xf>
    <xf numFmtId="14" fontId="5" fillId="3" borderId="4" xfId="1" applyNumberFormat="1" applyFont="1" applyFill="1" applyBorder="1" applyAlignment="1">
      <alignment horizontal="center" wrapText="1"/>
    </xf>
    <xf numFmtId="3" fontId="5" fillId="0" borderId="3" xfId="1" applyNumberFormat="1" applyFont="1" applyFill="1" applyBorder="1"/>
    <xf numFmtId="3" fontId="5" fillId="0" borderId="15" xfId="1" applyNumberFormat="1" applyFont="1" applyFill="1" applyBorder="1"/>
    <xf numFmtId="3" fontId="5" fillId="0" borderId="15" xfId="1" applyNumberFormat="1" applyFont="1" applyFill="1" applyBorder="1" applyAlignment="1">
      <alignment vertical="center"/>
    </xf>
    <xf numFmtId="3" fontId="4" fillId="0" borderId="12" xfId="1" applyNumberFormat="1" applyFont="1" applyFill="1" applyBorder="1"/>
    <xf numFmtId="3" fontId="4" fillId="0" borderId="14" xfId="1" applyNumberFormat="1" applyFont="1" applyFill="1" applyBorder="1"/>
    <xf numFmtId="3" fontId="4" fillId="0" borderId="6" xfId="1" applyNumberFormat="1" applyFont="1" applyFill="1" applyBorder="1"/>
    <xf numFmtId="3" fontId="4" fillId="0" borderId="13" xfId="1" applyNumberFormat="1" applyFont="1" applyFill="1" applyBorder="1"/>
    <xf numFmtId="3" fontId="4" fillId="0" borderId="9" xfId="1" applyNumberFormat="1" applyFont="1" applyFill="1" applyBorder="1"/>
    <xf numFmtId="3" fontId="4" fillId="0" borderId="3" xfId="1" applyNumberFormat="1" applyFont="1" applyFill="1" applyBorder="1"/>
    <xf numFmtId="3" fontId="4" fillId="0" borderId="12" xfId="1" applyNumberFormat="1" applyFont="1" applyFill="1" applyBorder="1" applyAlignment="1">
      <alignment vertical="center"/>
    </xf>
    <xf numFmtId="3" fontId="4" fillId="0" borderId="15" xfId="1" applyNumberFormat="1" applyFont="1" applyFill="1" applyBorder="1"/>
    <xf numFmtId="3" fontId="4" fillId="0" borderId="15" xfId="1" applyNumberFormat="1" applyFont="1" applyFill="1" applyBorder="1" applyAlignment="1">
      <alignment vertical="center"/>
    </xf>
    <xf numFmtId="3" fontId="4" fillId="0" borderId="17" xfId="1" applyNumberFormat="1" applyFont="1" applyFill="1" applyBorder="1"/>
    <xf numFmtId="3" fontId="4" fillId="0" borderId="13" xfId="1" applyNumberFormat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3" fontId="4" fillId="0" borderId="18" xfId="1" applyNumberFormat="1" applyFont="1" applyFill="1" applyBorder="1"/>
    <xf numFmtId="0" fontId="4" fillId="0" borderId="0" xfId="1" applyFont="1"/>
    <xf numFmtId="0" fontId="4" fillId="0" borderId="0" xfId="1" applyFont="1" applyBorder="1"/>
    <xf numFmtId="0" fontId="5" fillId="3" borderId="1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14" fontId="5" fillId="3" borderId="3" xfId="1" applyNumberFormat="1" applyFont="1" applyFill="1" applyBorder="1" applyAlignment="1">
      <alignment horizontal="center"/>
    </xf>
    <xf numFmtId="14" fontId="5" fillId="3" borderId="4" xfId="1" applyNumberFormat="1" applyFont="1" applyFill="1" applyBorder="1" applyAlignment="1">
      <alignment horizontal="center"/>
    </xf>
    <xf numFmtId="14" fontId="5" fillId="3" borderId="5" xfId="1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1" fillId="0" borderId="0" xfId="1" applyFont="1" applyAlignment="1">
      <alignment horizontal="right" vertical="top" textRotation="180"/>
    </xf>
    <xf numFmtId="0" fontId="5" fillId="4" borderId="7" xfId="1" applyFont="1" applyFill="1" applyBorder="1"/>
    <xf numFmtId="0" fontId="6" fillId="4" borderId="8" xfId="1" applyFont="1" applyFill="1" applyBorder="1"/>
    <xf numFmtId="14" fontId="5" fillId="3" borderId="3" xfId="1" applyNumberFormat="1" applyFont="1" applyFill="1" applyBorder="1" applyAlignment="1">
      <alignment horizontal="center" wrapText="1"/>
    </xf>
    <xf numFmtId="14" fontId="5" fillId="3" borderId="5" xfId="1" applyNumberFormat="1" applyFont="1" applyFill="1" applyBorder="1" applyAlignment="1">
      <alignment horizontal="center" wrapText="1"/>
    </xf>
    <xf numFmtId="0" fontId="5" fillId="3" borderId="9" xfId="1" applyFont="1" applyFill="1" applyBorder="1" applyAlignment="1">
      <alignment horizontal="center" vertical="top" wrapText="1"/>
    </xf>
    <xf numFmtId="0" fontId="5" fillId="3" borderId="8" xfId="1" applyFont="1" applyFill="1" applyBorder="1" applyAlignment="1">
      <alignment horizontal="center" vertical="top" wrapText="1"/>
    </xf>
    <xf numFmtId="0" fontId="5" fillId="3" borderId="7" xfId="1" applyFont="1" applyFill="1" applyBorder="1" applyAlignment="1">
      <alignment horizontal="center" vertical="top" wrapText="1"/>
    </xf>
    <xf numFmtId="0" fontId="5" fillId="3" borderId="7" xfId="1" applyFont="1" applyFill="1" applyBorder="1"/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3" fontId="4" fillId="0" borderId="0" xfId="1" applyNumberFormat="1" applyFont="1" applyFill="1" applyBorder="1"/>
    <xf numFmtId="0" fontId="4" fillId="0" borderId="1" xfId="1" applyFont="1" applyBorder="1" applyAlignment="1"/>
    <xf numFmtId="0" fontId="4" fillId="0" borderId="0" xfId="1" applyFont="1" applyBorder="1" applyAlignment="1"/>
    <xf numFmtId="0" fontId="4" fillId="0" borderId="0" xfId="1" quotePrefix="1" applyFont="1" applyBorder="1" applyAlignment="1"/>
    <xf numFmtId="0" fontId="4" fillId="0" borderId="4" xfId="1" quotePrefix="1" applyFont="1" applyBorder="1" applyAlignment="1"/>
    <xf numFmtId="0" fontId="4" fillId="0" borderId="5" xfId="1" applyFont="1" applyBorder="1" applyAlignment="1">
      <alignment horizontal="left" wrapText="1"/>
    </xf>
    <xf numFmtId="0" fontId="4" fillId="0" borderId="0" xfId="1" applyFont="1" applyAlignment="1">
      <alignment horizontal="left" wrapText="1"/>
    </xf>
    <xf numFmtId="0" fontId="4" fillId="0" borderId="7" xfId="1" applyFont="1" applyBorder="1" applyAlignment="1"/>
    <xf numFmtId="0" fontId="4" fillId="0" borderId="7" xfId="1" quotePrefix="1" applyFont="1" applyBorder="1" applyAlignment="1"/>
    <xf numFmtId="0" fontId="4" fillId="0" borderId="0" xfId="1" quotePrefix="1" applyFont="1" applyFill="1" applyBorder="1" applyAlignment="1"/>
    <xf numFmtId="3" fontId="4" fillId="0" borderId="0" xfId="1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4" xfId="1" quotePrefix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4" fillId="0" borderId="0" xfId="1" applyFont="1" applyBorder="1" applyAlignment="1">
      <alignment vertical="center"/>
    </xf>
    <xf numFmtId="0" fontId="4" fillId="0" borderId="4" xfId="1" quotePrefix="1" applyFont="1" applyFill="1" applyBorder="1" applyAlignment="1">
      <alignment horizontal="left" vertical="top"/>
    </xf>
    <xf numFmtId="0" fontId="4" fillId="0" borderId="5" xfId="1" applyFont="1" applyFill="1" applyBorder="1" applyAlignment="1">
      <alignment horizontal="left" wrapText="1"/>
    </xf>
    <xf numFmtId="0" fontId="4" fillId="0" borderId="11" xfId="1" applyFont="1" applyBorder="1" applyAlignment="1">
      <alignment horizontal="left"/>
    </xf>
    <xf numFmtId="3" fontId="5" fillId="0" borderId="0" xfId="1" applyNumberFormat="1" applyFont="1" applyFill="1" applyBorder="1"/>
    <xf numFmtId="0" fontId="5" fillId="0" borderId="1" xfId="1" quotePrefix="1" applyFont="1" applyBorder="1" applyAlignment="1"/>
    <xf numFmtId="0" fontId="5" fillId="0" borderId="1" xfId="1" applyFont="1" applyBorder="1" applyAlignment="1">
      <alignment horizontal="left"/>
    </xf>
    <xf numFmtId="0" fontId="5" fillId="0" borderId="0" xfId="1" applyFont="1" applyBorder="1"/>
    <xf numFmtId="49" fontId="4" fillId="0" borderId="0" xfId="1" applyNumberFormat="1" applyFont="1" applyBorder="1" applyAlignment="1">
      <alignment horizontal="left"/>
    </xf>
    <xf numFmtId="0" fontId="4" fillId="0" borderId="16" xfId="1" applyFont="1" applyBorder="1" applyAlignment="1">
      <alignment vertical="top"/>
    </xf>
    <xf numFmtId="49" fontId="4" fillId="0" borderId="16" xfId="1" applyNumberFormat="1" applyFont="1" applyBorder="1" applyAlignment="1">
      <alignment horizontal="left"/>
    </xf>
    <xf numFmtId="0" fontId="8" fillId="0" borderId="0" xfId="1" applyFont="1"/>
    <xf numFmtId="0" fontId="5" fillId="0" borderId="0" xfId="1" applyFont="1" applyFill="1" applyBorder="1"/>
    <xf numFmtId="0" fontId="2" fillId="0" borderId="0" xfId="1" applyFont="1"/>
    <xf numFmtId="0" fontId="15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11" fillId="4" borderId="0" xfId="0" applyFont="1" applyFill="1" applyBorder="1"/>
    <xf numFmtId="0" fontId="11" fillId="4" borderId="11" xfId="0" applyFont="1" applyFill="1" applyBorder="1"/>
    <xf numFmtId="14" fontId="5" fillId="3" borderId="6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/>
    <xf numFmtId="0" fontId="5" fillId="3" borderId="9" xfId="0" applyFont="1" applyFill="1" applyBorder="1" applyAlignment="1">
      <alignment horizontal="center" wrapText="1"/>
    </xf>
    <xf numFmtId="14" fontId="4" fillId="3" borderId="14" xfId="0" applyNumberFormat="1" applyFont="1" applyFill="1" applyBorder="1" applyAlignment="1">
      <alignment horizontal="center" wrapText="1"/>
    </xf>
    <xf numFmtId="14" fontId="5" fillId="3" borderId="9" xfId="0" applyNumberFormat="1" applyFont="1" applyFill="1" applyBorder="1" applyAlignment="1">
      <alignment horizontal="center" wrapText="1"/>
    </xf>
    <xf numFmtId="14" fontId="4" fillId="3" borderId="9" xfId="0" applyNumberFormat="1" applyFont="1" applyFill="1" applyBorder="1" applyAlignment="1">
      <alignment horizontal="center" wrapText="1"/>
    </xf>
    <xf numFmtId="0" fontId="7" fillId="0" borderId="11" xfId="0" applyFont="1" applyFill="1" applyBorder="1"/>
    <xf numFmtId="0" fontId="5" fillId="0" borderId="13" xfId="0" applyFont="1" applyFill="1" applyBorder="1" applyAlignment="1">
      <alignment horizontal="right" wrapText="1"/>
    </xf>
    <xf numFmtId="14" fontId="4" fillId="0" borderId="13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wrapText="1"/>
    </xf>
    <xf numFmtId="14" fontId="4" fillId="0" borderId="13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3" fontId="5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7" xfId="0" applyFont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3" fontId="5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3" fontId="5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Alignment="1"/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3" fontId="5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right"/>
    </xf>
    <xf numFmtId="3" fontId="5" fillId="0" borderId="2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16" fillId="0" borderId="0" xfId="0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2" fillId="0" borderId="0" xfId="0" applyNumberFormat="1" applyFont="1" applyFill="1"/>
    <xf numFmtId="3" fontId="2" fillId="0" borderId="0" xfId="0" applyNumberFormat="1" applyFont="1" applyFill="1" applyBorder="1"/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9"/>
  <sheetViews>
    <sheetView tabSelected="1" zoomScale="70" zoomScaleNormal="70" zoomScaleSheetLayoutView="85" workbookViewId="0"/>
  </sheetViews>
  <sheetFormatPr baseColWidth="10" defaultColWidth="11.42578125" defaultRowHeight="15" customHeight="1"/>
  <cols>
    <col min="1" max="1" width="3.42578125" style="106" customWidth="1"/>
    <col min="2" max="2" width="54.140625" style="106" customWidth="1"/>
    <col min="3" max="16" width="10.7109375" style="106" customWidth="1"/>
    <col min="17" max="17" width="12.42578125" style="106" customWidth="1"/>
    <col min="18" max="18" width="10.7109375" style="106" customWidth="1"/>
    <col min="19" max="19" width="5.7109375" style="106" customWidth="1"/>
    <col min="20" max="16384" width="11.42578125" style="106"/>
  </cols>
  <sheetData>
    <row r="2" spans="1:19" customFormat="1" ht="15" customHeight="1">
      <c r="A2" s="107" t="s">
        <v>96</v>
      </c>
      <c r="B2" s="107"/>
      <c r="C2" s="107"/>
      <c r="D2" s="107"/>
      <c r="E2" s="2"/>
      <c r="F2" s="2"/>
      <c r="G2" s="20"/>
      <c r="H2" s="20"/>
      <c r="I2" s="20"/>
      <c r="J2" s="20"/>
      <c r="K2" s="20"/>
      <c r="L2" s="21"/>
      <c r="M2" s="21"/>
      <c r="N2" s="21"/>
      <c r="O2" s="21"/>
      <c r="P2" s="22"/>
      <c r="Q2" s="23"/>
      <c r="R2" s="20"/>
    </row>
    <row r="3" spans="1:19" customFormat="1" ht="15" customHeight="1">
      <c r="A3" s="107"/>
      <c r="B3" s="107"/>
      <c r="C3" s="107"/>
      <c r="D3" s="107"/>
      <c r="E3" s="2"/>
      <c r="F3" s="2"/>
      <c r="G3" s="20"/>
      <c r="H3" s="20"/>
      <c r="I3" s="20"/>
      <c r="J3" s="20"/>
      <c r="K3" s="20"/>
      <c r="L3" s="21"/>
      <c r="M3" s="21"/>
      <c r="N3" s="21"/>
      <c r="O3" s="21"/>
      <c r="P3" s="22"/>
      <c r="Q3" s="23"/>
      <c r="R3" s="20"/>
    </row>
    <row r="4" spans="1:19" s="56" customFormat="1" ht="15" customHeight="1">
      <c r="P4" s="57"/>
      <c r="Q4" s="57"/>
      <c r="R4" s="57"/>
      <c r="S4" s="57"/>
    </row>
    <row r="5" spans="1:19" s="56" customFormat="1" ht="15" customHeight="1">
      <c r="A5" s="58"/>
      <c r="B5" s="59"/>
      <c r="C5" s="60" t="s">
        <v>0</v>
      </c>
      <c r="D5" s="61"/>
      <c r="E5" s="61"/>
      <c r="F5" s="62"/>
      <c r="G5" s="60" t="s">
        <v>1</v>
      </c>
      <c r="H5" s="61"/>
      <c r="I5" s="61"/>
      <c r="J5" s="61"/>
      <c r="K5" s="61"/>
      <c r="L5" s="62"/>
      <c r="M5" s="63" t="s">
        <v>2</v>
      </c>
      <c r="N5" s="64"/>
      <c r="O5" s="63" t="s">
        <v>3</v>
      </c>
      <c r="P5" s="64"/>
      <c r="Q5" s="63" t="s">
        <v>4</v>
      </c>
      <c r="R5" s="65"/>
      <c r="S5" s="66"/>
    </row>
    <row r="6" spans="1:19" s="56" customFormat="1" ht="33" customHeight="1">
      <c r="A6" s="67"/>
      <c r="B6" s="68"/>
      <c r="C6" s="69" t="s">
        <v>5</v>
      </c>
      <c r="D6" s="70"/>
      <c r="E6" s="69" t="s">
        <v>6</v>
      </c>
      <c r="F6" s="70"/>
      <c r="G6" s="69" t="s">
        <v>5</v>
      </c>
      <c r="H6" s="70"/>
      <c r="I6" s="69" t="s">
        <v>7</v>
      </c>
      <c r="J6" s="70"/>
      <c r="K6" s="69" t="s">
        <v>6</v>
      </c>
      <c r="L6" s="70"/>
      <c r="M6" s="71"/>
      <c r="N6" s="72"/>
      <c r="O6" s="71"/>
      <c r="P6" s="72"/>
      <c r="Q6" s="71"/>
      <c r="R6" s="73"/>
      <c r="S6" s="66"/>
    </row>
    <row r="7" spans="1:19" s="56" customFormat="1" ht="15" customHeight="1">
      <c r="A7" s="74" t="s">
        <v>8</v>
      </c>
      <c r="B7" s="26"/>
      <c r="C7" s="39" t="s">
        <v>98</v>
      </c>
      <c r="D7" s="38" t="s">
        <v>97</v>
      </c>
      <c r="E7" s="27" t="str">
        <f t="shared" ref="E7:L7" si="0">C7</f>
        <v>Q1
2014</v>
      </c>
      <c r="F7" s="38" t="str">
        <f t="shared" si="0"/>
        <v>Q1
2013</v>
      </c>
      <c r="G7" s="27" t="str">
        <f t="shared" si="0"/>
        <v>Q1
2014</v>
      </c>
      <c r="H7" s="38" t="str">
        <f>F7</f>
        <v>Q1
2013</v>
      </c>
      <c r="I7" s="27" t="str">
        <f t="shared" si="0"/>
        <v>Q1
2014</v>
      </c>
      <c r="J7" s="38" t="str">
        <f t="shared" si="0"/>
        <v>Q1
2013</v>
      </c>
      <c r="K7" s="27" t="str">
        <f t="shared" si="0"/>
        <v>Q1
2014</v>
      </c>
      <c r="L7" s="38" t="str">
        <f t="shared" si="0"/>
        <v>Q1
2013</v>
      </c>
      <c r="M7" s="27" t="str">
        <f>I7</f>
        <v>Q1
2014</v>
      </c>
      <c r="N7" s="38" t="str">
        <f>J7</f>
        <v>Q1
2013</v>
      </c>
      <c r="O7" s="27" t="str">
        <f>K7</f>
        <v>Q1
2014</v>
      </c>
      <c r="P7" s="38" t="str">
        <f>L7</f>
        <v>Q1
2013</v>
      </c>
      <c r="Q7" s="27" t="str">
        <f>C7</f>
        <v>Q1
2014</v>
      </c>
      <c r="R7" s="38" t="str">
        <f>D7</f>
        <v>Q1
2013</v>
      </c>
      <c r="S7" s="66"/>
    </row>
    <row r="8" spans="1:19" s="57" customFormat="1" ht="15" customHeight="1">
      <c r="A8" s="75"/>
      <c r="B8" s="76"/>
      <c r="C8" s="34"/>
      <c r="D8" s="34"/>
      <c r="E8" s="34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  <c r="S8" s="66"/>
    </row>
    <row r="9" spans="1:19" s="57" customFormat="1" ht="15" customHeight="1">
      <c r="A9" s="25" t="s">
        <v>9</v>
      </c>
      <c r="B9" s="77"/>
      <c r="C9" s="28">
        <v>2477</v>
      </c>
      <c r="D9" s="43">
        <v>2569</v>
      </c>
      <c r="E9" s="28">
        <v>4381</v>
      </c>
      <c r="F9" s="43">
        <v>4398</v>
      </c>
      <c r="G9" s="28">
        <v>1355</v>
      </c>
      <c r="H9" s="43">
        <v>1357</v>
      </c>
      <c r="I9" s="28">
        <v>1431</v>
      </c>
      <c r="J9" s="43">
        <v>1432</v>
      </c>
      <c r="K9" s="28">
        <v>1779</v>
      </c>
      <c r="L9" s="43">
        <v>1854</v>
      </c>
      <c r="M9" s="28">
        <v>1501</v>
      </c>
      <c r="N9" s="43">
        <v>1674</v>
      </c>
      <c r="O9" s="28">
        <v>0</v>
      </c>
      <c r="P9" s="43">
        <v>0</v>
      </c>
      <c r="Q9" s="28">
        <f>C9+E9+G9+I9+K9+M9+O9</f>
        <v>12924</v>
      </c>
      <c r="R9" s="46">
        <f>D9+F9+H9+J9+L9+N9+P9</f>
        <v>13284</v>
      </c>
      <c r="S9" s="66"/>
    </row>
    <row r="10" spans="1:19" s="56" customFormat="1" ht="15" customHeight="1">
      <c r="A10" s="79" t="s">
        <v>10</v>
      </c>
      <c r="B10" s="79" t="s">
        <v>11</v>
      </c>
      <c r="C10" s="32"/>
      <c r="D10" s="45"/>
      <c r="E10" s="32"/>
      <c r="F10" s="45"/>
      <c r="G10" s="32"/>
      <c r="H10" s="45"/>
      <c r="I10" s="32"/>
      <c r="J10" s="45"/>
      <c r="K10" s="32"/>
      <c r="L10" s="45"/>
      <c r="M10" s="32"/>
      <c r="N10" s="45"/>
      <c r="O10" s="32"/>
      <c r="P10" s="45"/>
      <c r="Q10" s="32"/>
      <c r="R10" s="45"/>
      <c r="S10" s="66"/>
    </row>
    <row r="11" spans="1:19" s="56" customFormat="1" ht="15" customHeight="1">
      <c r="A11" s="80"/>
      <c r="B11" s="81" t="s">
        <v>12</v>
      </c>
      <c r="C11" s="30">
        <f>C13+C12</f>
        <v>2474</v>
      </c>
      <c r="D11" s="46">
        <f>D13+D12</f>
        <v>2564</v>
      </c>
      <c r="E11" s="30">
        <f t="shared" ref="E11:P11" si="1">E13+E12</f>
        <v>4181</v>
      </c>
      <c r="F11" s="46">
        <f t="shared" si="1"/>
        <v>4230</v>
      </c>
      <c r="G11" s="30">
        <f t="shared" si="1"/>
        <v>1349</v>
      </c>
      <c r="H11" s="46">
        <f t="shared" si="1"/>
        <v>1355</v>
      </c>
      <c r="I11" s="30">
        <f t="shared" si="1"/>
        <v>1401</v>
      </c>
      <c r="J11" s="46">
        <f t="shared" si="1"/>
        <v>1405</v>
      </c>
      <c r="K11" s="30">
        <f t="shared" si="1"/>
        <v>1309</v>
      </c>
      <c r="L11" s="46">
        <f t="shared" si="1"/>
        <v>1338</v>
      </c>
      <c r="M11" s="30">
        <f t="shared" si="1"/>
        <v>1559</v>
      </c>
      <c r="N11" s="46">
        <f t="shared" si="1"/>
        <v>1608</v>
      </c>
      <c r="O11" s="30">
        <f t="shared" si="1"/>
        <v>0</v>
      </c>
      <c r="P11" s="46">
        <f t="shared" si="1"/>
        <v>0</v>
      </c>
      <c r="Q11" s="30">
        <f t="shared" ref="Q11:R14" si="2">C11+E11+G11+I11+K11+M11+O11</f>
        <v>12273</v>
      </c>
      <c r="R11" s="46">
        <f t="shared" si="2"/>
        <v>12500</v>
      </c>
      <c r="S11" s="66"/>
    </row>
    <row r="12" spans="1:19" s="56" customFormat="1" ht="15" customHeight="1">
      <c r="A12" s="80"/>
      <c r="B12" s="81" t="s">
        <v>13</v>
      </c>
      <c r="C12" s="30">
        <v>112</v>
      </c>
      <c r="D12" s="46">
        <v>101</v>
      </c>
      <c r="E12" s="30">
        <v>150</v>
      </c>
      <c r="F12" s="46">
        <v>154</v>
      </c>
      <c r="G12" s="30">
        <v>19</v>
      </c>
      <c r="H12" s="46">
        <v>26</v>
      </c>
      <c r="I12" s="30">
        <v>4</v>
      </c>
      <c r="J12" s="46">
        <v>12</v>
      </c>
      <c r="K12" s="30">
        <v>49</v>
      </c>
      <c r="L12" s="46">
        <v>54</v>
      </c>
      <c r="M12" s="30">
        <v>44</v>
      </c>
      <c r="N12" s="46">
        <v>57</v>
      </c>
      <c r="O12" s="30">
        <v>0</v>
      </c>
      <c r="P12" s="46">
        <v>0</v>
      </c>
      <c r="Q12" s="30">
        <f t="shared" si="2"/>
        <v>378</v>
      </c>
      <c r="R12" s="46">
        <f t="shared" si="2"/>
        <v>404</v>
      </c>
      <c r="S12" s="78"/>
    </row>
    <row r="13" spans="1:19" s="56" customFormat="1" ht="15" customHeight="1">
      <c r="A13" s="80"/>
      <c r="B13" s="81" t="s">
        <v>14</v>
      </c>
      <c r="C13" s="33">
        <v>2362</v>
      </c>
      <c r="D13" s="47">
        <v>2463</v>
      </c>
      <c r="E13" s="33">
        <v>4031</v>
      </c>
      <c r="F13" s="47">
        <v>4076</v>
      </c>
      <c r="G13" s="33">
        <v>1330</v>
      </c>
      <c r="H13" s="47">
        <v>1329</v>
      </c>
      <c r="I13" s="33">
        <v>1397</v>
      </c>
      <c r="J13" s="47">
        <v>1393</v>
      </c>
      <c r="K13" s="33">
        <v>1260</v>
      </c>
      <c r="L13" s="47">
        <v>1284</v>
      </c>
      <c r="M13" s="33">
        <v>1515</v>
      </c>
      <c r="N13" s="47">
        <v>1551</v>
      </c>
      <c r="O13" s="33">
        <v>0</v>
      </c>
      <c r="P13" s="47">
        <v>0</v>
      </c>
      <c r="Q13" s="33">
        <f t="shared" si="2"/>
        <v>11895</v>
      </c>
      <c r="R13" s="47">
        <f t="shared" si="2"/>
        <v>12096</v>
      </c>
      <c r="S13" s="78"/>
    </row>
    <row r="14" spans="1:19" s="56" customFormat="1" ht="15" customHeight="1">
      <c r="A14" s="82" t="s">
        <v>15</v>
      </c>
      <c r="B14" s="83" t="s">
        <v>16</v>
      </c>
      <c r="C14" s="40">
        <v>167</v>
      </c>
      <c r="D14" s="48">
        <v>174</v>
      </c>
      <c r="E14" s="40">
        <v>295</v>
      </c>
      <c r="F14" s="48">
        <v>298</v>
      </c>
      <c r="G14" s="40">
        <v>1001</v>
      </c>
      <c r="H14" s="48">
        <v>933</v>
      </c>
      <c r="I14" s="40">
        <v>400</v>
      </c>
      <c r="J14" s="48">
        <v>374</v>
      </c>
      <c r="K14" s="40">
        <v>50</v>
      </c>
      <c r="L14" s="48">
        <v>52</v>
      </c>
      <c r="M14" s="40">
        <v>9</v>
      </c>
      <c r="N14" s="48">
        <v>10</v>
      </c>
      <c r="O14" s="40">
        <v>0</v>
      </c>
      <c r="P14" s="48">
        <v>0</v>
      </c>
      <c r="Q14" s="40">
        <f t="shared" si="2"/>
        <v>1922</v>
      </c>
      <c r="R14" s="48">
        <f t="shared" si="2"/>
        <v>1841</v>
      </c>
      <c r="S14" s="78"/>
    </row>
    <row r="15" spans="1:19" s="56" customFormat="1" ht="15" customHeight="1">
      <c r="A15" s="80" t="s">
        <v>17</v>
      </c>
      <c r="B15" s="84" t="s">
        <v>18</v>
      </c>
      <c r="C15" s="30"/>
      <c r="D15" s="46"/>
      <c r="E15" s="30"/>
      <c r="F15" s="46"/>
      <c r="G15" s="30"/>
      <c r="H15" s="46"/>
      <c r="I15" s="30"/>
      <c r="J15" s="46"/>
      <c r="K15" s="30"/>
      <c r="L15" s="46"/>
      <c r="M15" s="30"/>
      <c r="N15" s="46"/>
      <c r="O15" s="30"/>
      <c r="P15" s="46"/>
      <c r="Q15" s="30"/>
      <c r="R15" s="46"/>
      <c r="S15" s="78"/>
    </row>
    <row r="16" spans="1:19" s="56" customFormat="1" ht="15" customHeight="1">
      <c r="A16" s="80"/>
      <c r="B16" s="81" t="s">
        <v>12</v>
      </c>
      <c r="C16" s="30">
        <f>C17+C18</f>
        <v>2169</v>
      </c>
      <c r="D16" s="46">
        <f t="shared" ref="D16:P16" si="3">D17+D18</f>
        <v>1887</v>
      </c>
      <c r="E16" s="30">
        <f t="shared" si="3"/>
        <v>2317</v>
      </c>
      <c r="F16" s="46">
        <f t="shared" si="3"/>
        <v>2349</v>
      </c>
      <c r="G16" s="30">
        <f t="shared" si="3"/>
        <v>2042</v>
      </c>
      <c r="H16" s="46">
        <f t="shared" si="3"/>
        <v>1923</v>
      </c>
      <c r="I16" s="30">
        <f t="shared" si="3"/>
        <v>1505</v>
      </c>
      <c r="J16" s="46">
        <f t="shared" si="3"/>
        <v>1502</v>
      </c>
      <c r="K16" s="30">
        <f t="shared" si="3"/>
        <v>790</v>
      </c>
      <c r="L16" s="46">
        <f t="shared" si="3"/>
        <v>811</v>
      </c>
      <c r="M16" s="30">
        <f t="shared" si="3"/>
        <v>1296</v>
      </c>
      <c r="N16" s="46">
        <f t="shared" si="3"/>
        <v>1276</v>
      </c>
      <c r="O16" s="30">
        <f t="shared" si="3"/>
        <v>0</v>
      </c>
      <c r="P16" s="46">
        <f t="shared" si="3"/>
        <v>0</v>
      </c>
      <c r="Q16" s="28">
        <f t="shared" ref="Q16:R18" si="4">C16+E16+G16+I16+K16+M16+O16</f>
        <v>10119</v>
      </c>
      <c r="R16" s="46">
        <f t="shared" si="4"/>
        <v>9748</v>
      </c>
      <c r="S16" s="78"/>
    </row>
    <row r="17" spans="1:19" s="56" customFormat="1" ht="15" customHeight="1">
      <c r="A17" s="80"/>
      <c r="B17" s="81" t="s">
        <v>19</v>
      </c>
      <c r="C17" s="28">
        <v>58</v>
      </c>
      <c r="D17" s="43">
        <v>49</v>
      </c>
      <c r="E17" s="28">
        <v>22</v>
      </c>
      <c r="F17" s="43">
        <v>39</v>
      </c>
      <c r="G17" s="28">
        <v>3</v>
      </c>
      <c r="H17" s="43">
        <v>23</v>
      </c>
      <c r="I17" s="28">
        <v>5</v>
      </c>
      <c r="J17" s="43">
        <v>6</v>
      </c>
      <c r="K17" s="28">
        <v>18</v>
      </c>
      <c r="L17" s="43">
        <v>16</v>
      </c>
      <c r="M17" s="28">
        <v>22</v>
      </c>
      <c r="N17" s="43">
        <v>35</v>
      </c>
      <c r="O17" s="28">
        <v>0</v>
      </c>
      <c r="P17" s="43">
        <v>0</v>
      </c>
      <c r="Q17" s="28">
        <f t="shared" si="4"/>
        <v>128</v>
      </c>
      <c r="R17" s="46">
        <f t="shared" si="4"/>
        <v>168</v>
      </c>
      <c r="S17" s="78"/>
    </row>
    <row r="18" spans="1:19" s="56" customFormat="1" ht="15" customHeight="1">
      <c r="A18" s="85"/>
      <c r="B18" s="86" t="s">
        <v>14</v>
      </c>
      <c r="C18" s="29">
        <v>2111</v>
      </c>
      <c r="D18" s="44">
        <v>1838</v>
      </c>
      <c r="E18" s="29">
        <v>2295</v>
      </c>
      <c r="F18" s="44">
        <v>2310</v>
      </c>
      <c r="G18" s="29">
        <v>2039</v>
      </c>
      <c r="H18" s="44">
        <v>1900</v>
      </c>
      <c r="I18" s="29">
        <v>1500</v>
      </c>
      <c r="J18" s="44">
        <v>1496</v>
      </c>
      <c r="K18" s="29">
        <v>772</v>
      </c>
      <c r="L18" s="44">
        <v>795</v>
      </c>
      <c r="M18" s="29">
        <v>1274</v>
      </c>
      <c r="N18" s="44">
        <v>1241</v>
      </c>
      <c r="O18" s="29">
        <v>0</v>
      </c>
      <c r="P18" s="44">
        <v>0</v>
      </c>
      <c r="Q18" s="29">
        <f t="shared" si="4"/>
        <v>9991</v>
      </c>
      <c r="R18" s="47">
        <f t="shared" si="4"/>
        <v>9580</v>
      </c>
      <c r="S18" s="78"/>
    </row>
    <row r="19" spans="1:19" s="56" customFormat="1" ht="15" customHeight="1">
      <c r="A19" s="81" t="s">
        <v>20</v>
      </c>
      <c r="B19" s="24" t="s">
        <v>21</v>
      </c>
      <c r="C19" s="28"/>
      <c r="D19" s="43"/>
      <c r="E19" s="28"/>
      <c r="F19" s="43"/>
      <c r="G19" s="28"/>
      <c r="H19" s="43"/>
      <c r="I19" s="28"/>
      <c r="J19" s="43"/>
      <c r="K19" s="28"/>
      <c r="L19" s="43"/>
      <c r="M19" s="28"/>
      <c r="N19" s="43"/>
      <c r="O19" s="28"/>
      <c r="P19" s="43"/>
      <c r="Q19" s="28"/>
      <c r="R19" s="46"/>
      <c r="S19" s="78"/>
    </row>
    <row r="20" spans="1:19" s="56" customFormat="1" ht="15" customHeight="1">
      <c r="A20" s="80"/>
      <c r="B20" s="87" t="s">
        <v>12</v>
      </c>
      <c r="C20" s="30">
        <f>C21+C22</f>
        <v>350</v>
      </c>
      <c r="D20" s="46">
        <f t="shared" ref="D20:P20" si="5">D21+D22</f>
        <v>620</v>
      </c>
      <c r="E20" s="30">
        <f t="shared" si="5"/>
        <v>1224</v>
      </c>
      <c r="F20" s="46">
        <f t="shared" si="5"/>
        <v>1190</v>
      </c>
      <c r="G20" s="30">
        <f t="shared" si="5"/>
        <v>263</v>
      </c>
      <c r="H20" s="46">
        <f t="shared" si="5"/>
        <v>400</v>
      </c>
      <c r="I20" s="30">
        <f t="shared" si="5"/>
        <v>171</v>
      </c>
      <c r="J20" s="46">
        <f t="shared" si="5"/>
        <v>175</v>
      </c>
      <c r="K20" s="30">
        <f t="shared" si="5"/>
        <v>436</v>
      </c>
      <c r="L20" s="46">
        <f t="shared" si="5"/>
        <v>445</v>
      </c>
      <c r="M20" s="30">
        <f t="shared" si="5"/>
        <v>250</v>
      </c>
      <c r="N20" s="46">
        <f t="shared" si="5"/>
        <v>321</v>
      </c>
      <c r="O20" s="30">
        <f t="shared" si="5"/>
        <v>0</v>
      </c>
      <c r="P20" s="46">
        <f t="shared" si="5"/>
        <v>0</v>
      </c>
      <c r="Q20" s="28">
        <f t="shared" ref="Q20:R22" si="6">C20+E20+G20+I20+K20+M20+O20</f>
        <v>2694</v>
      </c>
      <c r="R20" s="46">
        <f t="shared" si="6"/>
        <v>3151</v>
      </c>
      <c r="S20" s="78"/>
    </row>
    <row r="21" spans="1:19" s="89" customFormat="1" ht="15" customHeight="1">
      <c r="A21" s="80"/>
      <c r="B21" s="87" t="s">
        <v>19</v>
      </c>
      <c r="C21" s="37">
        <v>36</v>
      </c>
      <c r="D21" s="49">
        <v>30</v>
      </c>
      <c r="E21" s="37">
        <v>15</v>
      </c>
      <c r="F21" s="49">
        <v>8</v>
      </c>
      <c r="G21" s="37">
        <v>2</v>
      </c>
      <c r="H21" s="49">
        <v>4</v>
      </c>
      <c r="I21" s="37">
        <v>-1</v>
      </c>
      <c r="J21" s="49">
        <v>5</v>
      </c>
      <c r="K21" s="37">
        <v>-1</v>
      </c>
      <c r="L21" s="49">
        <v>-1</v>
      </c>
      <c r="M21" s="37">
        <v>14</v>
      </c>
      <c r="N21" s="49">
        <v>14</v>
      </c>
      <c r="O21" s="37">
        <v>0</v>
      </c>
      <c r="P21" s="49">
        <v>0</v>
      </c>
      <c r="Q21" s="37">
        <f t="shared" si="6"/>
        <v>65</v>
      </c>
      <c r="R21" s="53">
        <f t="shared" si="6"/>
        <v>60</v>
      </c>
      <c r="S21" s="88"/>
    </row>
    <row r="22" spans="1:19" s="56" customFormat="1" ht="15" customHeight="1">
      <c r="A22" s="80"/>
      <c r="B22" s="81" t="s">
        <v>14</v>
      </c>
      <c r="C22" s="28">
        <v>314</v>
      </c>
      <c r="D22" s="43">
        <v>590</v>
      </c>
      <c r="E22" s="28">
        <v>1209</v>
      </c>
      <c r="F22" s="43">
        <v>1182</v>
      </c>
      <c r="G22" s="28">
        <v>261</v>
      </c>
      <c r="H22" s="43">
        <v>396</v>
      </c>
      <c r="I22" s="28">
        <v>172</v>
      </c>
      <c r="J22" s="43">
        <v>170</v>
      </c>
      <c r="K22" s="28">
        <v>437</v>
      </c>
      <c r="L22" s="43">
        <v>446</v>
      </c>
      <c r="M22" s="28">
        <v>236</v>
      </c>
      <c r="N22" s="43">
        <v>307</v>
      </c>
      <c r="O22" s="28">
        <v>0</v>
      </c>
      <c r="P22" s="43">
        <v>0</v>
      </c>
      <c r="Q22" s="28">
        <f t="shared" si="6"/>
        <v>2629</v>
      </c>
      <c r="R22" s="46">
        <f t="shared" si="6"/>
        <v>3091</v>
      </c>
      <c r="S22" s="78"/>
    </row>
    <row r="23" spans="1:19" s="56" customFormat="1" ht="15" customHeight="1">
      <c r="A23" s="90" t="s">
        <v>23</v>
      </c>
      <c r="B23" s="91" t="s">
        <v>24</v>
      </c>
      <c r="C23" s="41">
        <f>C13+C14-C18-C22</f>
        <v>104</v>
      </c>
      <c r="D23" s="50">
        <f t="shared" ref="D23:P23" si="7">D13+D14-D18-D22</f>
        <v>209</v>
      </c>
      <c r="E23" s="41">
        <f t="shared" si="7"/>
        <v>822</v>
      </c>
      <c r="F23" s="50">
        <f t="shared" si="7"/>
        <v>882</v>
      </c>
      <c r="G23" s="41">
        <f t="shared" si="7"/>
        <v>31</v>
      </c>
      <c r="H23" s="50">
        <f t="shared" si="7"/>
        <v>-34</v>
      </c>
      <c r="I23" s="41">
        <f t="shared" si="7"/>
        <v>125</v>
      </c>
      <c r="J23" s="50">
        <f t="shared" si="7"/>
        <v>101</v>
      </c>
      <c r="K23" s="41">
        <f t="shared" si="7"/>
        <v>101</v>
      </c>
      <c r="L23" s="50">
        <f t="shared" si="7"/>
        <v>95</v>
      </c>
      <c r="M23" s="41">
        <f t="shared" si="7"/>
        <v>14</v>
      </c>
      <c r="N23" s="50">
        <f t="shared" si="7"/>
        <v>13</v>
      </c>
      <c r="O23" s="41">
        <f t="shared" si="7"/>
        <v>0</v>
      </c>
      <c r="P23" s="50">
        <f t="shared" si="7"/>
        <v>0</v>
      </c>
      <c r="Q23" s="41">
        <f t="shared" ref="Q23:R23" si="8">C23+E23+G23+I23+K23+M23+O23</f>
        <v>1197</v>
      </c>
      <c r="R23" s="48">
        <f t="shared" si="8"/>
        <v>1266</v>
      </c>
      <c r="S23" s="78"/>
    </row>
    <row r="24" spans="1:19" s="56" customFormat="1" ht="15" customHeight="1">
      <c r="A24" s="81" t="s">
        <v>25</v>
      </c>
      <c r="B24" s="84" t="s">
        <v>26</v>
      </c>
      <c r="C24" s="28"/>
      <c r="D24" s="43"/>
      <c r="E24" s="28"/>
      <c r="F24" s="43"/>
      <c r="G24" s="28"/>
      <c r="H24" s="43"/>
      <c r="I24" s="28"/>
      <c r="J24" s="43"/>
      <c r="K24" s="28"/>
      <c r="L24" s="43"/>
      <c r="M24" s="28"/>
      <c r="N24" s="43"/>
      <c r="O24" s="28"/>
      <c r="P24" s="43"/>
      <c r="Q24" s="28"/>
      <c r="R24" s="46"/>
      <c r="S24" s="78"/>
    </row>
    <row r="25" spans="1:19" s="56" customFormat="1" ht="15" customHeight="1">
      <c r="A25" s="80"/>
      <c r="B25" s="81" t="s">
        <v>27</v>
      </c>
      <c r="C25" s="28">
        <v>414</v>
      </c>
      <c r="D25" s="43">
        <v>452</v>
      </c>
      <c r="E25" s="28">
        <v>1025</v>
      </c>
      <c r="F25" s="43">
        <v>839</v>
      </c>
      <c r="G25" s="28">
        <v>1241</v>
      </c>
      <c r="H25" s="43">
        <v>1176</v>
      </c>
      <c r="I25" s="28">
        <v>404</v>
      </c>
      <c r="J25" s="43">
        <v>376</v>
      </c>
      <c r="K25" s="28">
        <v>142</v>
      </c>
      <c r="L25" s="43">
        <v>140</v>
      </c>
      <c r="M25" s="28">
        <v>22</v>
      </c>
      <c r="N25" s="43">
        <v>57</v>
      </c>
      <c r="O25" s="28">
        <v>5</v>
      </c>
      <c r="P25" s="43">
        <v>3</v>
      </c>
      <c r="Q25" s="28">
        <f t="shared" ref="Q25:R35" si="9">C25+E25+G25+I25+K25+M25+O25</f>
        <v>3253</v>
      </c>
      <c r="R25" s="46">
        <f t="shared" si="9"/>
        <v>3043</v>
      </c>
      <c r="S25" s="78"/>
    </row>
    <row r="26" spans="1:19" s="56" customFormat="1" ht="15" customHeight="1">
      <c r="A26" s="80"/>
      <c r="B26" s="81" t="s">
        <v>28</v>
      </c>
      <c r="C26" s="28">
        <v>241</v>
      </c>
      <c r="D26" s="43">
        <v>268</v>
      </c>
      <c r="E26" s="28">
        <v>658</v>
      </c>
      <c r="F26" s="43">
        <v>502</v>
      </c>
      <c r="G26" s="28">
        <v>179</v>
      </c>
      <c r="H26" s="43">
        <v>176</v>
      </c>
      <c r="I26" s="28">
        <v>60</v>
      </c>
      <c r="J26" s="43">
        <v>47</v>
      </c>
      <c r="K26" s="28">
        <v>42</v>
      </c>
      <c r="L26" s="43">
        <v>30</v>
      </c>
      <c r="M26" s="28">
        <v>2</v>
      </c>
      <c r="N26" s="43">
        <v>3</v>
      </c>
      <c r="O26" s="28">
        <v>1</v>
      </c>
      <c r="P26" s="43">
        <v>10</v>
      </c>
      <c r="Q26" s="28">
        <f t="shared" si="9"/>
        <v>1183</v>
      </c>
      <c r="R26" s="46">
        <f t="shared" si="9"/>
        <v>1036</v>
      </c>
      <c r="S26" s="78"/>
    </row>
    <row r="27" spans="1:19" s="56" customFormat="1" ht="15" customHeight="1">
      <c r="A27" s="80"/>
      <c r="B27" s="81" t="s">
        <v>29</v>
      </c>
      <c r="C27" s="28">
        <f>C25-C26</f>
        <v>173</v>
      </c>
      <c r="D27" s="43">
        <f t="shared" ref="D27:P27" si="10">D25-D26</f>
        <v>184</v>
      </c>
      <c r="E27" s="28">
        <f t="shared" si="10"/>
        <v>367</v>
      </c>
      <c r="F27" s="43">
        <f t="shared" si="10"/>
        <v>337</v>
      </c>
      <c r="G27" s="28">
        <f t="shared" si="10"/>
        <v>1062</v>
      </c>
      <c r="H27" s="43">
        <f t="shared" si="10"/>
        <v>1000</v>
      </c>
      <c r="I27" s="28">
        <f t="shared" si="10"/>
        <v>344</v>
      </c>
      <c r="J27" s="43">
        <f t="shared" si="10"/>
        <v>329</v>
      </c>
      <c r="K27" s="28">
        <f t="shared" si="10"/>
        <v>100</v>
      </c>
      <c r="L27" s="43">
        <f t="shared" si="10"/>
        <v>110</v>
      </c>
      <c r="M27" s="28">
        <f t="shared" si="10"/>
        <v>20</v>
      </c>
      <c r="N27" s="43">
        <f t="shared" si="10"/>
        <v>54</v>
      </c>
      <c r="O27" s="28">
        <f t="shared" si="10"/>
        <v>4</v>
      </c>
      <c r="P27" s="43">
        <f t="shared" si="10"/>
        <v>-7</v>
      </c>
      <c r="Q27" s="28">
        <f t="shared" si="9"/>
        <v>2070</v>
      </c>
      <c r="R27" s="46">
        <f t="shared" si="9"/>
        <v>2007</v>
      </c>
      <c r="S27" s="78"/>
    </row>
    <row r="28" spans="1:19" s="56" customFormat="1" ht="15" customHeight="1">
      <c r="A28" s="81" t="s">
        <v>30</v>
      </c>
      <c r="B28" s="84" t="s">
        <v>31</v>
      </c>
      <c r="C28" s="28">
        <v>29</v>
      </c>
      <c r="D28" s="43">
        <v>20</v>
      </c>
      <c r="E28" s="28">
        <v>49</v>
      </c>
      <c r="F28" s="43">
        <v>49</v>
      </c>
      <c r="G28" s="28">
        <v>20</v>
      </c>
      <c r="H28" s="43">
        <v>18</v>
      </c>
      <c r="I28" s="28">
        <v>7</v>
      </c>
      <c r="J28" s="43">
        <v>11</v>
      </c>
      <c r="K28" s="28">
        <v>47</v>
      </c>
      <c r="L28" s="43">
        <v>32</v>
      </c>
      <c r="M28" s="28">
        <v>13</v>
      </c>
      <c r="N28" s="43">
        <v>13</v>
      </c>
      <c r="O28" s="28">
        <v>12</v>
      </c>
      <c r="P28" s="43">
        <v>12</v>
      </c>
      <c r="Q28" s="28">
        <f t="shared" si="9"/>
        <v>177</v>
      </c>
      <c r="R28" s="46">
        <f t="shared" si="9"/>
        <v>155</v>
      </c>
      <c r="S28" s="78"/>
    </row>
    <row r="29" spans="1:19" s="89" customFormat="1" ht="15" customHeight="1">
      <c r="A29" s="81" t="s">
        <v>32</v>
      </c>
      <c r="B29" s="84" t="s">
        <v>33</v>
      </c>
      <c r="C29" s="37">
        <v>17</v>
      </c>
      <c r="D29" s="49">
        <v>17</v>
      </c>
      <c r="E29" s="37">
        <v>74</v>
      </c>
      <c r="F29" s="49">
        <v>72</v>
      </c>
      <c r="G29" s="37">
        <v>23</v>
      </c>
      <c r="H29" s="49">
        <v>25</v>
      </c>
      <c r="I29" s="37">
        <v>10</v>
      </c>
      <c r="J29" s="49">
        <v>16</v>
      </c>
      <c r="K29" s="37">
        <v>71</v>
      </c>
      <c r="L29" s="49">
        <v>57</v>
      </c>
      <c r="M29" s="37">
        <v>13</v>
      </c>
      <c r="N29" s="49">
        <v>22</v>
      </c>
      <c r="O29" s="37">
        <v>7</v>
      </c>
      <c r="P29" s="49">
        <v>8</v>
      </c>
      <c r="Q29" s="37">
        <f t="shared" si="9"/>
        <v>215</v>
      </c>
      <c r="R29" s="53">
        <f t="shared" si="9"/>
        <v>217</v>
      </c>
      <c r="S29" s="88"/>
    </row>
    <row r="30" spans="1:19" s="89" customFormat="1" ht="15" customHeight="1">
      <c r="A30" s="81" t="s">
        <v>34</v>
      </c>
      <c r="B30" s="84" t="s">
        <v>35</v>
      </c>
      <c r="C30" s="37">
        <f>-C14</f>
        <v>-167</v>
      </c>
      <c r="D30" s="49">
        <f t="shared" ref="D30:P30" si="11">-D14</f>
        <v>-174</v>
      </c>
      <c r="E30" s="37">
        <f t="shared" si="11"/>
        <v>-295</v>
      </c>
      <c r="F30" s="49">
        <f t="shared" si="11"/>
        <v>-298</v>
      </c>
      <c r="G30" s="37">
        <f t="shared" si="11"/>
        <v>-1001</v>
      </c>
      <c r="H30" s="49">
        <f t="shared" si="11"/>
        <v>-933</v>
      </c>
      <c r="I30" s="37">
        <f t="shared" si="11"/>
        <v>-400</v>
      </c>
      <c r="J30" s="49">
        <f t="shared" si="11"/>
        <v>-374</v>
      </c>
      <c r="K30" s="37">
        <f t="shared" si="11"/>
        <v>-50</v>
      </c>
      <c r="L30" s="49">
        <f t="shared" si="11"/>
        <v>-52</v>
      </c>
      <c r="M30" s="37">
        <f t="shared" si="11"/>
        <v>-9</v>
      </c>
      <c r="N30" s="49">
        <f t="shared" si="11"/>
        <v>-10</v>
      </c>
      <c r="O30" s="37">
        <f t="shared" si="11"/>
        <v>0</v>
      </c>
      <c r="P30" s="49">
        <f t="shared" si="11"/>
        <v>0</v>
      </c>
      <c r="Q30" s="37">
        <f t="shared" si="9"/>
        <v>-1922</v>
      </c>
      <c r="R30" s="53">
        <f t="shared" si="9"/>
        <v>-1841</v>
      </c>
      <c r="S30" s="88"/>
    </row>
    <row r="31" spans="1:19" s="57" customFormat="1" ht="15" customHeight="1">
      <c r="A31" s="90" t="s">
        <v>36</v>
      </c>
      <c r="B31" s="91" t="s">
        <v>37</v>
      </c>
      <c r="C31" s="41">
        <f>C27+C28-C29+C30</f>
        <v>18</v>
      </c>
      <c r="D31" s="50">
        <f>D27+D28-D29+D30</f>
        <v>13</v>
      </c>
      <c r="E31" s="41">
        <f>E27+E28-E29+E30</f>
        <v>47</v>
      </c>
      <c r="F31" s="50">
        <f>F27+F28-F29+F30</f>
        <v>16</v>
      </c>
      <c r="G31" s="41">
        <f>G27+G28-G29+G30</f>
        <v>58</v>
      </c>
      <c r="H31" s="50">
        <f>H27+H28-H29+H30</f>
        <v>60</v>
      </c>
      <c r="I31" s="41">
        <f>I27+I28-I29+I30</f>
        <v>-59</v>
      </c>
      <c r="J31" s="50">
        <f>J27+J28-J29+J30</f>
        <v>-50</v>
      </c>
      <c r="K31" s="41">
        <f>K27+K28-K29+K30</f>
        <v>26</v>
      </c>
      <c r="L31" s="50">
        <f>L27+L28-L29+L30</f>
        <v>33</v>
      </c>
      <c r="M31" s="41">
        <f>M27+M28-M29+M30</f>
        <v>11</v>
      </c>
      <c r="N31" s="50">
        <f>N27+N28-N29+N30</f>
        <v>35</v>
      </c>
      <c r="O31" s="41">
        <f>O27+O28-O29+O30</f>
        <v>9</v>
      </c>
      <c r="P31" s="50">
        <f>P27+P28-P29+P30</f>
        <v>-3</v>
      </c>
      <c r="Q31" s="41">
        <f t="shared" si="9"/>
        <v>110</v>
      </c>
      <c r="R31" s="48">
        <f t="shared" si="9"/>
        <v>104</v>
      </c>
      <c r="S31" s="78"/>
    </row>
    <row r="32" spans="1:19" s="93" customFormat="1" ht="15" customHeight="1">
      <c r="A32" s="90" t="s">
        <v>38</v>
      </c>
      <c r="B32" s="92" t="s">
        <v>39</v>
      </c>
      <c r="C32" s="42">
        <f>C23+C31</f>
        <v>122</v>
      </c>
      <c r="D32" s="51">
        <f>D23+D31</f>
        <v>222</v>
      </c>
      <c r="E32" s="42">
        <f>E23+E31</f>
        <v>869</v>
      </c>
      <c r="F32" s="51">
        <f>F23+F31</f>
        <v>898</v>
      </c>
      <c r="G32" s="42">
        <f>G23+G31</f>
        <v>89</v>
      </c>
      <c r="H32" s="51">
        <f>H23+H31</f>
        <v>26</v>
      </c>
      <c r="I32" s="42">
        <f>I23+I31</f>
        <v>66</v>
      </c>
      <c r="J32" s="51">
        <f>J23+J31</f>
        <v>51</v>
      </c>
      <c r="K32" s="42">
        <f>K23+K31</f>
        <v>127</v>
      </c>
      <c r="L32" s="51">
        <f>L23+L31</f>
        <v>128</v>
      </c>
      <c r="M32" s="42">
        <f>M23+M31</f>
        <v>25</v>
      </c>
      <c r="N32" s="51">
        <f>N23+N31</f>
        <v>48</v>
      </c>
      <c r="O32" s="42">
        <f>O23+O31</f>
        <v>9</v>
      </c>
      <c r="P32" s="51">
        <f>P23+P31</f>
        <v>-3</v>
      </c>
      <c r="Q32" s="42">
        <f t="shared" si="9"/>
        <v>1307</v>
      </c>
      <c r="R32" s="54">
        <f t="shared" si="9"/>
        <v>1370</v>
      </c>
      <c r="S32" s="88"/>
    </row>
    <row r="33" spans="1:19" s="57" customFormat="1" ht="15" customHeight="1">
      <c r="A33" s="94" t="s">
        <v>40</v>
      </c>
      <c r="B33" s="95" t="s">
        <v>41</v>
      </c>
      <c r="C33" s="41">
        <v>-19</v>
      </c>
      <c r="D33" s="50">
        <v>28</v>
      </c>
      <c r="E33" s="41">
        <v>-67</v>
      </c>
      <c r="F33" s="50">
        <v>80</v>
      </c>
      <c r="G33" s="41">
        <v>-2</v>
      </c>
      <c r="H33" s="50">
        <v>-4</v>
      </c>
      <c r="I33" s="41">
        <v>-16</v>
      </c>
      <c r="J33" s="50">
        <v>-11</v>
      </c>
      <c r="K33" s="41">
        <v>-64</v>
      </c>
      <c r="L33" s="50">
        <v>-50</v>
      </c>
      <c r="M33" s="41">
        <v>0</v>
      </c>
      <c r="N33" s="50">
        <v>0</v>
      </c>
      <c r="O33" s="41">
        <v>-2</v>
      </c>
      <c r="P33" s="50">
        <v>-1</v>
      </c>
      <c r="Q33" s="41">
        <f t="shared" si="9"/>
        <v>-170</v>
      </c>
      <c r="R33" s="48">
        <f t="shared" si="9"/>
        <v>42</v>
      </c>
      <c r="S33" s="78"/>
    </row>
    <row r="34" spans="1:19" s="56" customFormat="1" ht="15" customHeight="1">
      <c r="A34" s="81" t="s">
        <v>42</v>
      </c>
      <c r="B34" s="96" t="s">
        <v>43</v>
      </c>
      <c r="C34" s="29">
        <v>0</v>
      </c>
      <c r="D34" s="50">
        <v>77</v>
      </c>
      <c r="E34" s="41">
        <v>155</v>
      </c>
      <c r="F34" s="50">
        <v>323</v>
      </c>
      <c r="G34" s="29">
        <v>43</v>
      </c>
      <c r="H34" s="44">
        <v>-1</v>
      </c>
      <c r="I34" s="29">
        <v>17</v>
      </c>
      <c r="J34" s="44">
        <v>15</v>
      </c>
      <c r="K34" s="29">
        <v>-14</v>
      </c>
      <c r="L34" s="44">
        <v>9</v>
      </c>
      <c r="M34" s="29">
        <v>5</v>
      </c>
      <c r="N34" s="44">
        <v>11</v>
      </c>
      <c r="O34" s="29">
        <v>7</v>
      </c>
      <c r="P34" s="44">
        <v>8</v>
      </c>
      <c r="Q34" s="29">
        <f t="shared" si="9"/>
        <v>213</v>
      </c>
      <c r="R34" s="47">
        <f t="shared" si="9"/>
        <v>442</v>
      </c>
      <c r="S34" s="97"/>
    </row>
    <row r="35" spans="1:19" s="56" customFormat="1" ht="15" customHeight="1">
      <c r="A35" s="98" t="s">
        <v>44</v>
      </c>
      <c r="B35" s="99" t="s">
        <v>45</v>
      </c>
      <c r="C35" s="28">
        <f>C32+C33-C34</f>
        <v>103</v>
      </c>
      <c r="D35" s="43">
        <f>D32+D33-D34</f>
        <v>173</v>
      </c>
      <c r="E35" s="28">
        <f t="shared" ref="E35:P35" si="12">E32+E33-E34</f>
        <v>647</v>
      </c>
      <c r="F35" s="43">
        <f t="shared" si="12"/>
        <v>655</v>
      </c>
      <c r="G35" s="28">
        <f t="shared" si="12"/>
        <v>44</v>
      </c>
      <c r="H35" s="43">
        <f t="shared" si="12"/>
        <v>23</v>
      </c>
      <c r="I35" s="28">
        <f t="shared" si="12"/>
        <v>33</v>
      </c>
      <c r="J35" s="43">
        <f t="shared" si="12"/>
        <v>25</v>
      </c>
      <c r="K35" s="28">
        <f t="shared" si="12"/>
        <v>77</v>
      </c>
      <c r="L35" s="43">
        <f t="shared" si="12"/>
        <v>69</v>
      </c>
      <c r="M35" s="28">
        <f t="shared" si="12"/>
        <v>20</v>
      </c>
      <c r="N35" s="43">
        <f t="shared" si="12"/>
        <v>37</v>
      </c>
      <c r="O35" s="28">
        <f t="shared" si="12"/>
        <v>0</v>
      </c>
      <c r="P35" s="43">
        <f t="shared" si="12"/>
        <v>-12</v>
      </c>
      <c r="Q35" s="28">
        <f t="shared" si="9"/>
        <v>924</v>
      </c>
      <c r="R35" s="46">
        <f t="shared" si="9"/>
        <v>970</v>
      </c>
      <c r="S35" s="78"/>
    </row>
    <row r="36" spans="1:19" s="56" customFormat="1" ht="15" customHeight="1">
      <c r="A36" s="100"/>
      <c r="B36" s="25" t="s">
        <v>22</v>
      </c>
      <c r="C36" s="28"/>
      <c r="D36" s="43"/>
      <c r="E36" s="28"/>
      <c r="F36" s="43"/>
      <c r="G36" s="28"/>
      <c r="H36" s="43"/>
      <c r="I36" s="28"/>
      <c r="J36" s="43"/>
      <c r="K36" s="28"/>
      <c r="L36" s="43"/>
      <c r="M36" s="28"/>
      <c r="N36" s="43"/>
      <c r="O36" s="28"/>
      <c r="P36" s="43"/>
      <c r="Q36" s="28"/>
      <c r="R36" s="46"/>
      <c r="S36" s="78"/>
    </row>
    <row r="37" spans="1:19" s="56" customFormat="1" ht="15" customHeight="1">
      <c r="A37" s="57"/>
      <c r="B37" s="101" t="s">
        <v>46</v>
      </c>
      <c r="C37" s="28">
        <f>C35-C38</f>
        <v>103</v>
      </c>
      <c r="D37" s="43">
        <f t="shared" ref="D37:P37" si="13">D35-D38</f>
        <v>173</v>
      </c>
      <c r="E37" s="28">
        <f t="shared" si="13"/>
        <v>647</v>
      </c>
      <c r="F37" s="43">
        <f t="shared" si="13"/>
        <v>652</v>
      </c>
      <c r="G37" s="28">
        <f t="shared" si="13"/>
        <v>44</v>
      </c>
      <c r="H37" s="43">
        <f t="shared" si="13"/>
        <v>23</v>
      </c>
      <c r="I37" s="28">
        <f t="shared" si="13"/>
        <v>33</v>
      </c>
      <c r="J37" s="43">
        <f t="shared" si="13"/>
        <v>25</v>
      </c>
      <c r="K37" s="28">
        <f t="shared" si="13"/>
        <v>74</v>
      </c>
      <c r="L37" s="43">
        <f t="shared" si="13"/>
        <v>67</v>
      </c>
      <c r="M37" s="28">
        <f t="shared" si="13"/>
        <v>18</v>
      </c>
      <c r="N37" s="43">
        <f t="shared" si="13"/>
        <v>35</v>
      </c>
      <c r="O37" s="28">
        <f t="shared" si="13"/>
        <v>0</v>
      </c>
      <c r="P37" s="43">
        <f t="shared" si="13"/>
        <v>-12</v>
      </c>
      <c r="Q37" s="28">
        <f t="shared" ref="Q37:R38" si="14">C37+E37+G37+I37+K37+M37+O37</f>
        <v>919</v>
      </c>
      <c r="R37" s="46">
        <f t="shared" si="14"/>
        <v>963</v>
      </c>
      <c r="S37" s="78"/>
    </row>
    <row r="38" spans="1:19" s="56" customFormat="1" ht="15" customHeight="1" thickBot="1">
      <c r="A38" s="102"/>
      <c r="B38" s="103" t="s">
        <v>47</v>
      </c>
      <c r="C38" s="31">
        <v>0</v>
      </c>
      <c r="D38" s="52">
        <v>0</v>
      </c>
      <c r="E38" s="31">
        <v>0</v>
      </c>
      <c r="F38" s="52">
        <v>3</v>
      </c>
      <c r="G38" s="31">
        <v>0</v>
      </c>
      <c r="H38" s="52">
        <v>0</v>
      </c>
      <c r="I38" s="31">
        <v>0</v>
      </c>
      <c r="J38" s="52">
        <v>0</v>
      </c>
      <c r="K38" s="31">
        <v>3</v>
      </c>
      <c r="L38" s="52">
        <v>2</v>
      </c>
      <c r="M38" s="31">
        <v>2</v>
      </c>
      <c r="N38" s="52">
        <v>2</v>
      </c>
      <c r="O38" s="31">
        <v>0</v>
      </c>
      <c r="P38" s="52">
        <v>0</v>
      </c>
      <c r="Q38" s="31">
        <f t="shared" si="14"/>
        <v>5</v>
      </c>
      <c r="R38" s="55">
        <f t="shared" si="14"/>
        <v>7</v>
      </c>
      <c r="S38" s="78"/>
    </row>
    <row r="39" spans="1:19" ht="15" customHeight="1" thickTop="1">
      <c r="A39" s="104"/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</sheetData>
  <mergeCells count="14">
    <mergeCell ref="A2:D3"/>
    <mergeCell ref="C6:D6"/>
    <mergeCell ref="E6:F6"/>
    <mergeCell ref="G6:H6"/>
    <mergeCell ref="I6:J6"/>
    <mergeCell ref="K6:L6"/>
    <mergeCell ref="A5:B5"/>
    <mergeCell ref="C5:F5"/>
    <mergeCell ref="G5:L5"/>
    <mergeCell ref="M5:N6"/>
    <mergeCell ref="O5:P6"/>
    <mergeCell ref="Q5:R6"/>
    <mergeCell ref="S5:S11"/>
    <mergeCell ref="A8:B8"/>
  </mergeCells>
  <pageMargins left="0.39370078740157483" right="0.19685039370078741" top="0.39370078740157483" bottom="0.6692913385826772" header="0.19685039370078741" footer="0.27559055118110237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1"/>
  <sheetViews>
    <sheetView zoomScale="70" zoomScaleNormal="70" workbookViewId="0"/>
  </sheetViews>
  <sheetFormatPr baseColWidth="10" defaultColWidth="11.42578125" defaultRowHeight="14.25" customHeight="1"/>
  <cols>
    <col min="1" max="3" width="3.140625" style="1" customWidth="1"/>
    <col min="4" max="4" width="57.42578125" style="1" customWidth="1"/>
    <col min="5" max="5" width="14" style="1" bestFit="1" customWidth="1"/>
    <col min="6" max="6" width="13.140625" style="1" bestFit="1" customWidth="1"/>
    <col min="7" max="7" width="14" style="1" bestFit="1" customWidth="1"/>
    <col min="8" max="8" width="13.140625" style="1" customWidth="1"/>
    <col min="9" max="9" width="14" style="1" bestFit="1" customWidth="1"/>
    <col min="10" max="10" width="13.140625" style="1" bestFit="1" customWidth="1"/>
    <col min="11" max="11" width="14" style="1" bestFit="1" customWidth="1"/>
    <col min="12" max="12" width="13.140625" style="1" customWidth="1"/>
    <col min="13" max="13" width="14" style="1" bestFit="1" customWidth="1"/>
    <col min="14" max="14" width="13.140625" style="1" bestFit="1" customWidth="1"/>
    <col min="15" max="15" width="14" style="1" bestFit="1" customWidth="1"/>
    <col min="16" max="16" width="13.140625" style="1" customWidth="1"/>
    <col min="17" max="17" width="14" style="1" bestFit="1" customWidth="1"/>
    <col min="18" max="18" width="15.7109375" style="1" customWidth="1"/>
    <col min="19" max="19" width="14" style="1" bestFit="1" customWidth="1"/>
    <col min="20" max="20" width="13.5703125" style="6" customWidth="1"/>
    <col min="21" max="21" width="5.7109375" style="6" customWidth="1"/>
    <col min="22" max="16384" width="11.42578125" style="1"/>
  </cols>
  <sheetData>
    <row r="2" spans="1:21" s="18" customFormat="1" ht="28.5" customHeight="1">
      <c r="A2" s="107" t="s">
        <v>94</v>
      </c>
      <c r="B2" s="107"/>
      <c r="C2" s="107"/>
      <c r="D2" s="107"/>
      <c r="E2" s="107"/>
      <c r="F2" s="107"/>
      <c r="G2" s="212"/>
      <c r="H2" s="212"/>
      <c r="I2" s="212"/>
      <c r="J2" s="212"/>
      <c r="K2" s="212"/>
      <c r="L2" s="212"/>
      <c r="M2" s="213"/>
      <c r="N2" s="213"/>
      <c r="O2" s="213"/>
      <c r="P2" s="213"/>
      <c r="T2" s="214"/>
      <c r="U2" s="214"/>
    </row>
    <row r="3" spans="1:21" ht="14.25" customHeight="1">
      <c r="A3" s="7"/>
      <c r="B3" s="7"/>
      <c r="C3" s="7"/>
      <c r="D3" s="7"/>
      <c r="E3" s="3"/>
      <c r="F3" s="3"/>
      <c r="G3" s="3"/>
      <c r="H3" s="3"/>
      <c r="I3" s="8"/>
      <c r="J3" s="8"/>
      <c r="K3" s="8"/>
      <c r="L3" s="8"/>
      <c r="M3" s="9"/>
      <c r="N3" s="9"/>
      <c r="O3" s="9"/>
      <c r="P3" s="9"/>
      <c r="Q3" s="3"/>
      <c r="R3" s="3"/>
      <c r="S3" s="9"/>
      <c r="T3" s="9"/>
      <c r="U3" s="9"/>
    </row>
    <row r="4" spans="1:21" s="10" customFormat="1" ht="14.25" customHeight="1">
      <c r="A4" s="108" t="s">
        <v>48</v>
      </c>
      <c r="B4" s="108"/>
      <c r="C4" s="108"/>
      <c r="D4" s="109"/>
      <c r="E4" s="110" t="s">
        <v>0</v>
      </c>
      <c r="F4" s="111"/>
      <c r="G4" s="111"/>
      <c r="H4" s="112"/>
      <c r="I4" s="110" t="s">
        <v>1</v>
      </c>
      <c r="J4" s="111"/>
      <c r="K4" s="111"/>
      <c r="L4" s="111"/>
      <c r="M4" s="111"/>
      <c r="N4" s="112"/>
      <c r="O4" s="113" t="s">
        <v>49</v>
      </c>
      <c r="P4" s="114"/>
      <c r="Q4" s="113" t="s">
        <v>50</v>
      </c>
      <c r="R4" s="114"/>
      <c r="S4" s="113" t="s">
        <v>4</v>
      </c>
      <c r="T4" s="115"/>
      <c r="U4" s="116"/>
    </row>
    <row r="5" spans="1:21" s="10" customFormat="1" ht="14.25" customHeight="1">
      <c r="A5" s="117"/>
      <c r="B5" s="117"/>
      <c r="C5" s="118"/>
      <c r="D5" s="119"/>
      <c r="E5" s="120" t="s">
        <v>5</v>
      </c>
      <c r="F5" s="121"/>
      <c r="G5" s="120" t="s">
        <v>51</v>
      </c>
      <c r="H5" s="121"/>
      <c r="I5" s="120" t="s">
        <v>52</v>
      </c>
      <c r="J5" s="121"/>
      <c r="K5" s="120" t="s">
        <v>7</v>
      </c>
      <c r="L5" s="121"/>
      <c r="M5" s="120" t="s">
        <v>51</v>
      </c>
      <c r="N5" s="121"/>
      <c r="O5" s="122"/>
      <c r="P5" s="123"/>
      <c r="Q5" s="122"/>
      <c r="R5" s="123"/>
      <c r="S5" s="124"/>
      <c r="T5" s="125"/>
      <c r="U5" s="116"/>
    </row>
    <row r="6" spans="1:21" s="3" customFormat="1" ht="14.25" customHeight="1">
      <c r="A6" s="126"/>
      <c r="B6" s="126"/>
      <c r="C6" s="126"/>
      <c r="D6" s="4"/>
      <c r="E6" s="127" t="s">
        <v>99</v>
      </c>
      <c r="F6" s="128" t="s">
        <v>100</v>
      </c>
      <c r="G6" s="127" t="str">
        <f>E6</f>
        <v>31.03.2014
€m</v>
      </c>
      <c r="H6" s="128" t="str">
        <f>F6</f>
        <v>31.12.2013
€m</v>
      </c>
      <c r="I6" s="127" t="str">
        <f>E6</f>
        <v>31.03.2014
€m</v>
      </c>
      <c r="J6" s="128" t="str">
        <f>H6</f>
        <v>31.12.2013
€m</v>
      </c>
      <c r="K6" s="129" t="str">
        <f>I6</f>
        <v>31.03.2014
€m</v>
      </c>
      <c r="L6" s="128" t="str">
        <f>H6</f>
        <v>31.12.2013
€m</v>
      </c>
      <c r="M6" s="127" t="str">
        <f>I6</f>
        <v>31.03.2014
€m</v>
      </c>
      <c r="N6" s="128" t="str">
        <f>H6</f>
        <v>31.12.2013
€m</v>
      </c>
      <c r="O6" s="127" t="str">
        <f>G6</f>
        <v>31.03.2014
€m</v>
      </c>
      <c r="P6" s="130" t="str">
        <f>H6</f>
        <v>31.12.2013
€m</v>
      </c>
      <c r="Q6" s="127" t="str">
        <f>I6</f>
        <v>31.03.2014
€m</v>
      </c>
      <c r="R6" s="130" t="str">
        <f>H6</f>
        <v>31.12.2013
€m</v>
      </c>
      <c r="S6" s="127" t="str">
        <f>E6</f>
        <v>31.03.2014
€m</v>
      </c>
      <c r="T6" s="130" t="str">
        <f>F6</f>
        <v>31.12.2013
€m</v>
      </c>
      <c r="U6" s="116"/>
    </row>
    <row r="7" spans="1:21" s="9" customFormat="1" ht="14.25" customHeight="1">
      <c r="D7" s="131"/>
      <c r="E7" s="132"/>
      <c r="F7" s="133"/>
      <c r="G7" s="134"/>
      <c r="H7" s="135"/>
      <c r="I7" s="134"/>
      <c r="J7" s="135"/>
      <c r="K7" s="135"/>
      <c r="L7" s="135"/>
      <c r="M7" s="134"/>
      <c r="N7" s="135"/>
      <c r="O7" s="134"/>
      <c r="P7" s="135"/>
      <c r="Q7" s="134"/>
      <c r="R7" s="135"/>
      <c r="S7" s="134"/>
      <c r="T7" s="135"/>
      <c r="U7" s="136"/>
    </row>
    <row r="8" spans="1:21" s="10" customFormat="1" ht="14.25" customHeight="1">
      <c r="A8" s="137" t="s">
        <v>53</v>
      </c>
      <c r="B8" s="138" t="s">
        <v>54</v>
      </c>
      <c r="C8" s="137"/>
      <c r="D8" s="139"/>
      <c r="E8" s="140">
        <v>154</v>
      </c>
      <c r="F8" s="141">
        <v>159</v>
      </c>
      <c r="G8" s="140">
        <v>1910</v>
      </c>
      <c r="H8" s="141">
        <v>1920</v>
      </c>
      <c r="I8" s="140">
        <v>943</v>
      </c>
      <c r="J8" s="141">
        <v>953</v>
      </c>
      <c r="K8" s="140">
        <v>670</v>
      </c>
      <c r="L8" s="141">
        <v>672</v>
      </c>
      <c r="M8" s="140">
        <v>945</v>
      </c>
      <c r="N8" s="141">
        <v>945</v>
      </c>
      <c r="O8" s="140">
        <v>11</v>
      </c>
      <c r="P8" s="141">
        <v>12</v>
      </c>
      <c r="Q8" s="140">
        <v>12</v>
      </c>
      <c r="R8" s="141">
        <v>11</v>
      </c>
      <c r="S8" s="140">
        <f>E8+G8+I8+K8+M8+O8+Q8</f>
        <v>4645</v>
      </c>
      <c r="T8" s="141">
        <f>F8+H8+J8+L8+N8+P8+R8</f>
        <v>4672</v>
      </c>
      <c r="U8" s="142"/>
    </row>
    <row r="9" spans="1:21" s="10" customFormat="1" ht="14.25" customHeight="1">
      <c r="A9" s="10" t="s">
        <v>55</v>
      </c>
      <c r="B9" s="11" t="s">
        <v>56</v>
      </c>
      <c r="E9" s="143"/>
      <c r="F9" s="144"/>
      <c r="G9" s="143"/>
      <c r="H9" s="144"/>
      <c r="I9" s="143"/>
      <c r="J9" s="144"/>
      <c r="K9" s="143"/>
      <c r="L9" s="144"/>
      <c r="M9" s="143"/>
      <c r="N9" s="144"/>
      <c r="O9" s="143"/>
      <c r="P9" s="144"/>
      <c r="Q9" s="143"/>
      <c r="R9" s="144"/>
      <c r="S9" s="143"/>
      <c r="T9" s="144"/>
      <c r="U9" s="142"/>
    </row>
    <row r="10" spans="1:21" s="10" customFormat="1" ht="14.25" customHeight="1">
      <c r="B10" s="11"/>
      <c r="E10" s="140"/>
      <c r="F10" s="141"/>
      <c r="G10" s="140"/>
      <c r="H10" s="141"/>
      <c r="I10" s="140"/>
      <c r="J10" s="141"/>
      <c r="K10" s="140"/>
      <c r="L10" s="141"/>
      <c r="M10" s="140"/>
      <c r="N10" s="141"/>
      <c r="O10" s="140"/>
      <c r="P10" s="141"/>
      <c r="Q10" s="140"/>
      <c r="R10" s="141"/>
      <c r="S10" s="140"/>
      <c r="T10" s="141"/>
      <c r="U10" s="142"/>
    </row>
    <row r="11" spans="1:21" s="3" customFormat="1" ht="14.25" customHeight="1">
      <c r="B11" s="145" t="s">
        <v>57</v>
      </c>
      <c r="C11" s="146" t="s">
        <v>58</v>
      </c>
      <c r="D11" s="147"/>
      <c r="E11" s="148">
        <v>255</v>
      </c>
      <c r="F11" s="149">
        <v>263</v>
      </c>
      <c r="G11" s="148">
        <v>1217</v>
      </c>
      <c r="H11" s="149">
        <v>1218</v>
      </c>
      <c r="I11" s="148">
        <v>1330</v>
      </c>
      <c r="J11" s="149">
        <v>1358</v>
      </c>
      <c r="K11" s="148">
        <v>750</v>
      </c>
      <c r="L11" s="149">
        <v>755</v>
      </c>
      <c r="M11" s="148">
        <v>93</v>
      </c>
      <c r="N11" s="149">
        <v>93</v>
      </c>
      <c r="O11" s="148">
        <v>9</v>
      </c>
      <c r="P11" s="149">
        <v>10</v>
      </c>
      <c r="Q11" s="148">
        <v>65</v>
      </c>
      <c r="R11" s="149">
        <v>65</v>
      </c>
      <c r="S11" s="140">
        <f t="shared" ref="S11:T14" si="0">E11+G11+I11+K11+M11+O11+Q11</f>
        <v>3719</v>
      </c>
      <c r="T11" s="149">
        <f t="shared" si="0"/>
        <v>3762</v>
      </c>
      <c r="U11" s="116"/>
    </row>
    <row r="12" spans="1:21" s="3" customFormat="1" ht="14.25" customHeight="1">
      <c r="B12" s="145" t="s">
        <v>59</v>
      </c>
      <c r="C12" s="150" t="s">
        <v>60</v>
      </c>
      <c r="D12" s="151"/>
      <c r="E12" s="148">
        <v>19</v>
      </c>
      <c r="F12" s="149">
        <v>19</v>
      </c>
      <c r="G12" s="148">
        <v>831</v>
      </c>
      <c r="H12" s="149">
        <v>818</v>
      </c>
      <c r="I12" s="148">
        <v>134</v>
      </c>
      <c r="J12" s="149">
        <v>137</v>
      </c>
      <c r="K12" s="148">
        <v>182</v>
      </c>
      <c r="L12" s="149">
        <v>180</v>
      </c>
      <c r="M12" s="148">
        <v>222</v>
      </c>
      <c r="N12" s="149">
        <v>212</v>
      </c>
      <c r="O12" s="148">
        <v>89</v>
      </c>
      <c r="P12" s="149">
        <v>94</v>
      </c>
      <c r="Q12" s="148">
        <v>44</v>
      </c>
      <c r="R12" s="149">
        <v>54</v>
      </c>
      <c r="S12" s="140">
        <f t="shared" si="0"/>
        <v>1521</v>
      </c>
      <c r="T12" s="149">
        <f t="shared" si="0"/>
        <v>1514</v>
      </c>
      <c r="U12" s="116"/>
    </row>
    <row r="13" spans="1:21" s="3" customFormat="1" ht="14.25" customHeight="1">
      <c r="B13" s="145"/>
      <c r="C13" s="5" t="s">
        <v>61</v>
      </c>
      <c r="D13" s="152"/>
      <c r="E13" s="148">
        <v>0</v>
      </c>
      <c r="F13" s="149">
        <v>0</v>
      </c>
      <c r="G13" s="148">
        <v>745</v>
      </c>
      <c r="H13" s="149">
        <v>733</v>
      </c>
      <c r="I13" s="148">
        <v>89</v>
      </c>
      <c r="J13" s="149">
        <v>92</v>
      </c>
      <c r="K13" s="148">
        <v>170</v>
      </c>
      <c r="L13" s="149">
        <v>168</v>
      </c>
      <c r="M13" s="148">
        <v>160</v>
      </c>
      <c r="N13" s="149">
        <v>161</v>
      </c>
      <c r="O13" s="148">
        <v>88</v>
      </c>
      <c r="P13" s="149">
        <v>93</v>
      </c>
      <c r="Q13" s="148">
        <v>34</v>
      </c>
      <c r="R13" s="149">
        <v>44</v>
      </c>
      <c r="S13" s="140">
        <f t="shared" si="0"/>
        <v>1286</v>
      </c>
      <c r="T13" s="149">
        <f t="shared" si="0"/>
        <v>1291</v>
      </c>
      <c r="U13" s="116"/>
    </row>
    <row r="14" spans="1:21" s="3" customFormat="1" ht="14.25" customHeight="1">
      <c r="B14" s="3" t="s">
        <v>62</v>
      </c>
      <c r="C14" s="153" t="s">
        <v>63</v>
      </c>
      <c r="E14" s="148">
        <v>38</v>
      </c>
      <c r="F14" s="149">
        <v>34</v>
      </c>
      <c r="G14" s="148">
        <v>147</v>
      </c>
      <c r="H14" s="149">
        <v>125</v>
      </c>
      <c r="I14" s="148">
        <v>35131</v>
      </c>
      <c r="J14" s="149">
        <v>35185</v>
      </c>
      <c r="K14" s="148">
        <v>17969</v>
      </c>
      <c r="L14" s="149">
        <v>17916</v>
      </c>
      <c r="M14" s="148">
        <v>1950</v>
      </c>
      <c r="N14" s="149">
        <v>1961</v>
      </c>
      <c r="O14" s="148">
        <v>24</v>
      </c>
      <c r="P14" s="149">
        <v>22</v>
      </c>
      <c r="Q14" s="148">
        <v>2</v>
      </c>
      <c r="R14" s="149">
        <v>2</v>
      </c>
      <c r="S14" s="140">
        <f t="shared" si="0"/>
        <v>55261</v>
      </c>
      <c r="T14" s="149">
        <f t="shared" si="0"/>
        <v>55245</v>
      </c>
      <c r="U14" s="116"/>
    </row>
    <row r="15" spans="1:21" s="3" customFormat="1" ht="14.25" customHeight="1">
      <c r="B15" s="3" t="s">
        <v>64</v>
      </c>
      <c r="C15" s="153" t="s">
        <v>65</v>
      </c>
      <c r="E15" s="148"/>
      <c r="F15" s="149"/>
      <c r="G15" s="148"/>
      <c r="H15" s="149"/>
      <c r="I15" s="148"/>
      <c r="J15" s="149"/>
      <c r="K15" s="148"/>
      <c r="L15" s="149"/>
      <c r="M15" s="148"/>
      <c r="N15" s="149"/>
      <c r="O15" s="148"/>
      <c r="P15" s="149"/>
      <c r="Q15" s="148"/>
      <c r="R15" s="149"/>
      <c r="S15" s="148"/>
      <c r="T15" s="149"/>
      <c r="U15" s="116"/>
    </row>
    <row r="16" spans="1:21" s="3" customFormat="1" ht="14.25" customHeight="1">
      <c r="C16" s="3" t="s">
        <v>10</v>
      </c>
      <c r="D16" s="153" t="s">
        <v>66</v>
      </c>
      <c r="E16" s="148">
        <v>0</v>
      </c>
      <c r="F16" s="149">
        <v>0</v>
      </c>
      <c r="G16" s="148">
        <v>0</v>
      </c>
      <c r="H16" s="149">
        <v>0</v>
      </c>
      <c r="I16" s="148">
        <v>3</v>
      </c>
      <c r="J16" s="149">
        <v>5</v>
      </c>
      <c r="K16" s="148">
        <v>0</v>
      </c>
      <c r="L16" s="149">
        <v>0</v>
      </c>
      <c r="M16" s="148">
        <v>0</v>
      </c>
      <c r="N16" s="149">
        <v>0</v>
      </c>
      <c r="O16" s="148">
        <v>0</v>
      </c>
      <c r="P16" s="149">
        <v>0</v>
      </c>
      <c r="Q16" s="148">
        <v>0</v>
      </c>
      <c r="R16" s="149">
        <v>0</v>
      </c>
      <c r="S16" s="140">
        <f t="shared" ref="S16:T18" si="1">E16+G16+I16+K16+M16+O16+Q16</f>
        <v>3</v>
      </c>
      <c r="T16" s="149">
        <f t="shared" si="1"/>
        <v>5</v>
      </c>
      <c r="U16" s="116"/>
    </row>
    <row r="17" spans="1:21" s="3" customFormat="1" ht="14.25" customHeight="1">
      <c r="C17" s="3" t="s">
        <v>15</v>
      </c>
      <c r="D17" s="153" t="s">
        <v>67</v>
      </c>
      <c r="E17" s="148">
        <v>14541</v>
      </c>
      <c r="F17" s="149">
        <v>14095</v>
      </c>
      <c r="G17" s="148">
        <v>50928</v>
      </c>
      <c r="H17" s="149">
        <v>49252</v>
      </c>
      <c r="I17" s="148">
        <v>37064</v>
      </c>
      <c r="J17" s="149">
        <v>35574</v>
      </c>
      <c r="K17" s="148">
        <v>16952</v>
      </c>
      <c r="L17" s="149">
        <v>16232</v>
      </c>
      <c r="M17" s="148">
        <v>7138</v>
      </c>
      <c r="N17" s="149">
        <v>7000</v>
      </c>
      <c r="O17" s="148">
        <v>3197</v>
      </c>
      <c r="P17" s="149">
        <v>2983</v>
      </c>
      <c r="Q17" s="148">
        <v>450</v>
      </c>
      <c r="R17" s="149">
        <v>766</v>
      </c>
      <c r="S17" s="140">
        <f t="shared" si="1"/>
        <v>130270</v>
      </c>
      <c r="T17" s="149">
        <f t="shared" si="1"/>
        <v>125902</v>
      </c>
      <c r="U17" s="116"/>
    </row>
    <row r="18" spans="1:21" s="3" customFormat="1" ht="14.25" customHeight="1">
      <c r="C18" s="154" t="s">
        <v>17</v>
      </c>
      <c r="D18" s="155" t="s">
        <v>68</v>
      </c>
      <c r="E18" s="156">
        <v>631</v>
      </c>
      <c r="F18" s="157">
        <v>650</v>
      </c>
      <c r="G18" s="156">
        <v>394</v>
      </c>
      <c r="H18" s="157">
        <v>1037</v>
      </c>
      <c r="I18" s="156">
        <v>1071</v>
      </c>
      <c r="J18" s="157">
        <v>1039</v>
      </c>
      <c r="K18" s="156">
        <v>122</v>
      </c>
      <c r="L18" s="157">
        <v>127</v>
      </c>
      <c r="M18" s="156">
        <v>27</v>
      </c>
      <c r="N18" s="157">
        <v>31</v>
      </c>
      <c r="O18" s="156">
        <v>4</v>
      </c>
      <c r="P18" s="157">
        <v>3</v>
      </c>
      <c r="Q18" s="156">
        <v>0</v>
      </c>
      <c r="R18" s="157">
        <v>0</v>
      </c>
      <c r="S18" s="156">
        <f t="shared" si="1"/>
        <v>2249</v>
      </c>
      <c r="T18" s="157">
        <f t="shared" si="1"/>
        <v>2887</v>
      </c>
      <c r="U18" s="116"/>
    </row>
    <row r="19" spans="1:21" s="10" customFormat="1" ht="14.25" customHeight="1">
      <c r="D19" s="11"/>
      <c r="E19" s="140">
        <f>E16+E17+E18</f>
        <v>15172</v>
      </c>
      <c r="F19" s="140">
        <f>F16+F17+F18</f>
        <v>14745</v>
      </c>
      <c r="G19" s="140">
        <f t="shared" ref="G19:T19" si="2">G16+G17+G18</f>
        <v>51322</v>
      </c>
      <c r="H19" s="140">
        <f t="shared" si="2"/>
        <v>50289</v>
      </c>
      <c r="I19" s="140">
        <f t="shared" si="2"/>
        <v>38138</v>
      </c>
      <c r="J19" s="140">
        <f t="shared" si="2"/>
        <v>36618</v>
      </c>
      <c r="K19" s="140">
        <f t="shared" si="2"/>
        <v>17074</v>
      </c>
      <c r="L19" s="140">
        <f t="shared" si="2"/>
        <v>16359</v>
      </c>
      <c r="M19" s="140">
        <f t="shared" si="2"/>
        <v>7165</v>
      </c>
      <c r="N19" s="140">
        <f t="shared" si="2"/>
        <v>7031</v>
      </c>
      <c r="O19" s="140">
        <f t="shared" si="2"/>
        <v>3201</v>
      </c>
      <c r="P19" s="140">
        <f t="shared" si="2"/>
        <v>2986</v>
      </c>
      <c r="Q19" s="140">
        <f t="shared" si="2"/>
        <v>450</v>
      </c>
      <c r="R19" s="140">
        <f t="shared" si="2"/>
        <v>766</v>
      </c>
      <c r="S19" s="140">
        <f t="shared" si="2"/>
        <v>132522</v>
      </c>
      <c r="T19" s="140">
        <f t="shared" si="2"/>
        <v>128794</v>
      </c>
      <c r="U19" s="158"/>
    </row>
    <row r="20" spans="1:21" s="3" customFormat="1" ht="14.25" customHeight="1">
      <c r="B20" s="145" t="s">
        <v>69</v>
      </c>
      <c r="C20" s="150" t="s">
        <v>70</v>
      </c>
      <c r="D20" s="151"/>
      <c r="E20" s="148">
        <v>7522</v>
      </c>
      <c r="F20" s="149">
        <v>7847</v>
      </c>
      <c r="G20" s="148">
        <v>1310</v>
      </c>
      <c r="H20" s="149">
        <v>1279</v>
      </c>
      <c r="I20" s="148">
        <v>109</v>
      </c>
      <c r="J20" s="149">
        <v>128</v>
      </c>
      <c r="K20" s="148">
        <v>1</v>
      </c>
      <c r="L20" s="149">
        <v>1</v>
      </c>
      <c r="M20" s="148">
        <v>8</v>
      </c>
      <c r="N20" s="149">
        <v>5</v>
      </c>
      <c r="O20" s="148">
        <v>300</v>
      </c>
      <c r="P20" s="149">
        <v>376</v>
      </c>
      <c r="Q20" s="148">
        <v>0</v>
      </c>
      <c r="R20" s="149">
        <v>0</v>
      </c>
      <c r="S20" s="140">
        <f>E20+G20+I20+K20+M20+O20+Q20</f>
        <v>9250</v>
      </c>
      <c r="T20" s="149">
        <f>F20+H20+J20+L20+N20+P20+R20</f>
        <v>9636</v>
      </c>
      <c r="U20" s="116"/>
    </row>
    <row r="21" spans="1:21" s="3" customFormat="1" ht="14.25" customHeight="1">
      <c r="B21" s="154" t="s">
        <v>71</v>
      </c>
      <c r="C21" s="159" t="s">
        <v>72</v>
      </c>
      <c r="D21" s="159"/>
      <c r="E21" s="160">
        <v>407</v>
      </c>
      <c r="F21" s="161">
        <v>409</v>
      </c>
      <c r="G21" s="156">
        <v>1451</v>
      </c>
      <c r="H21" s="157">
        <v>1451</v>
      </c>
      <c r="I21" s="156">
        <v>816</v>
      </c>
      <c r="J21" s="157">
        <v>901</v>
      </c>
      <c r="K21" s="156">
        <v>427</v>
      </c>
      <c r="L21" s="157">
        <v>207</v>
      </c>
      <c r="M21" s="156">
        <v>577</v>
      </c>
      <c r="N21" s="157">
        <v>323</v>
      </c>
      <c r="O21" s="156">
        <v>71</v>
      </c>
      <c r="P21" s="157">
        <v>80</v>
      </c>
      <c r="Q21" s="156">
        <v>490</v>
      </c>
      <c r="R21" s="157">
        <v>453</v>
      </c>
      <c r="S21" s="156">
        <f>E21+G21+I21+K21+M21+O21+Q21</f>
        <v>4239</v>
      </c>
      <c r="T21" s="157">
        <f>F21+H21+J21+L21+N21+P21+R21</f>
        <v>3824</v>
      </c>
      <c r="U21" s="116"/>
    </row>
    <row r="22" spans="1:21" s="10" customFormat="1" ht="14.25" customHeight="1">
      <c r="E22" s="162">
        <f>E11+E12+E14+E19+E20+E21</f>
        <v>23413</v>
      </c>
      <c r="F22" s="162">
        <f>F11+F12+F14+F19+F20+F21</f>
        <v>23317</v>
      </c>
      <c r="G22" s="162">
        <f t="shared" ref="G22:T22" si="3">G11+G12+G14+G19+G20+G21</f>
        <v>56278</v>
      </c>
      <c r="H22" s="162">
        <f t="shared" si="3"/>
        <v>55180</v>
      </c>
      <c r="I22" s="162">
        <f t="shared" si="3"/>
        <v>75658</v>
      </c>
      <c r="J22" s="162">
        <f t="shared" si="3"/>
        <v>74327</v>
      </c>
      <c r="K22" s="162">
        <f t="shared" si="3"/>
        <v>36403</v>
      </c>
      <c r="L22" s="162">
        <f t="shared" si="3"/>
        <v>35418</v>
      </c>
      <c r="M22" s="162">
        <f t="shared" si="3"/>
        <v>10015</v>
      </c>
      <c r="N22" s="162">
        <f t="shared" si="3"/>
        <v>9625</v>
      </c>
      <c r="O22" s="162">
        <f t="shared" si="3"/>
        <v>3694</v>
      </c>
      <c r="P22" s="162">
        <f t="shared" si="3"/>
        <v>3568</v>
      </c>
      <c r="Q22" s="162">
        <f t="shared" si="3"/>
        <v>1051</v>
      </c>
      <c r="R22" s="162">
        <f t="shared" si="3"/>
        <v>1340</v>
      </c>
      <c r="S22" s="163">
        <f t="shared" si="3"/>
        <v>206512</v>
      </c>
      <c r="T22" s="163">
        <f t="shared" si="3"/>
        <v>202775</v>
      </c>
      <c r="U22" s="158"/>
    </row>
    <row r="23" spans="1:21" s="3" customFormat="1" ht="14.25" customHeight="1">
      <c r="A23" s="164" t="s">
        <v>73</v>
      </c>
      <c r="B23" s="165" t="s">
        <v>74</v>
      </c>
      <c r="C23" s="165"/>
      <c r="D23" s="166"/>
      <c r="E23" s="156">
        <v>0</v>
      </c>
      <c r="F23" s="157">
        <v>0</v>
      </c>
      <c r="G23" s="156">
        <v>0</v>
      </c>
      <c r="H23" s="157">
        <v>0</v>
      </c>
      <c r="I23" s="156">
        <v>6925</v>
      </c>
      <c r="J23" s="157">
        <v>6698</v>
      </c>
      <c r="K23" s="156">
        <v>0</v>
      </c>
      <c r="L23" s="157">
        <v>0</v>
      </c>
      <c r="M23" s="156">
        <v>0</v>
      </c>
      <c r="N23" s="157">
        <v>0</v>
      </c>
      <c r="O23" s="156">
        <v>1</v>
      </c>
      <c r="P23" s="157">
        <v>1</v>
      </c>
      <c r="Q23" s="156">
        <v>0</v>
      </c>
      <c r="R23" s="157">
        <v>0</v>
      </c>
      <c r="S23" s="156">
        <f t="shared" ref="S23:T25" si="4">E23+G23+I23+K23+M23+O23+Q23</f>
        <v>6926</v>
      </c>
      <c r="T23" s="157">
        <f t="shared" si="4"/>
        <v>6699</v>
      </c>
      <c r="U23" s="116"/>
    </row>
    <row r="24" spans="1:21" s="3" customFormat="1" ht="14.25" customHeight="1">
      <c r="A24" s="164" t="s">
        <v>75</v>
      </c>
      <c r="B24" s="165" t="s">
        <v>76</v>
      </c>
      <c r="C24" s="165"/>
      <c r="D24" s="166"/>
      <c r="E24" s="167">
        <v>1227</v>
      </c>
      <c r="F24" s="168">
        <v>1096</v>
      </c>
      <c r="G24" s="167">
        <v>1965</v>
      </c>
      <c r="H24" s="168">
        <v>1932</v>
      </c>
      <c r="I24" s="167">
        <v>1666</v>
      </c>
      <c r="J24" s="168">
        <v>1700</v>
      </c>
      <c r="K24" s="167">
        <v>12</v>
      </c>
      <c r="L24" s="168">
        <v>20</v>
      </c>
      <c r="M24" s="167">
        <v>400</v>
      </c>
      <c r="N24" s="168">
        <v>386</v>
      </c>
      <c r="O24" s="167">
        <v>177</v>
      </c>
      <c r="P24" s="168">
        <v>171</v>
      </c>
      <c r="Q24" s="167">
        <v>0</v>
      </c>
      <c r="R24" s="168">
        <v>0</v>
      </c>
      <c r="S24" s="156">
        <f t="shared" si="4"/>
        <v>5447</v>
      </c>
      <c r="T24" s="157">
        <f t="shared" si="4"/>
        <v>5305</v>
      </c>
      <c r="U24" s="116"/>
    </row>
    <row r="25" spans="1:21" s="10" customFormat="1" ht="14.25" customHeight="1">
      <c r="A25" s="169" t="s">
        <v>77</v>
      </c>
      <c r="B25" s="170" t="s">
        <v>78</v>
      </c>
      <c r="C25" s="169"/>
      <c r="D25" s="171"/>
      <c r="E25" s="143">
        <v>6944</v>
      </c>
      <c r="F25" s="144">
        <v>6885</v>
      </c>
      <c r="G25" s="143">
        <v>10366</v>
      </c>
      <c r="H25" s="144">
        <v>10041</v>
      </c>
      <c r="I25" s="143">
        <v>7692</v>
      </c>
      <c r="J25" s="144">
        <v>8082</v>
      </c>
      <c r="K25" s="143">
        <v>3637</v>
      </c>
      <c r="L25" s="144">
        <v>3674</v>
      </c>
      <c r="M25" s="143">
        <v>4842</v>
      </c>
      <c r="N25" s="144">
        <v>4411</v>
      </c>
      <c r="O25" s="143">
        <v>1775</v>
      </c>
      <c r="P25" s="144">
        <v>1667</v>
      </c>
      <c r="Q25" s="143">
        <v>88</v>
      </c>
      <c r="R25" s="144">
        <v>77</v>
      </c>
      <c r="S25" s="156">
        <f t="shared" si="4"/>
        <v>35344</v>
      </c>
      <c r="T25" s="157">
        <f t="shared" si="4"/>
        <v>34837</v>
      </c>
      <c r="U25" s="116"/>
    </row>
    <row r="26" spans="1:21" s="10" customFormat="1" ht="14.25" customHeight="1" thickBot="1">
      <c r="A26" s="172" t="s">
        <v>79</v>
      </c>
      <c r="B26" s="172"/>
      <c r="C26" s="172"/>
      <c r="D26" s="173"/>
      <c r="E26" s="174">
        <f>E8+E22+E23+E24+E25</f>
        <v>31738</v>
      </c>
      <c r="F26" s="174">
        <f>F8+F22+F23+F24+F25</f>
        <v>31457</v>
      </c>
      <c r="G26" s="174">
        <f t="shared" ref="G26:T26" si="5">G8+G22+G23+G24+G25</f>
        <v>70519</v>
      </c>
      <c r="H26" s="174">
        <f t="shared" si="5"/>
        <v>69073</v>
      </c>
      <c r="I26" s="174">
        <f t="shared" si="5"/>
        <v>92884</v>
      </c>
      <c r="J26" s="174">
        <f t="shared" si="5"/>
        <v>91760</v>
      </c>
      <c r="K26" s="174">
        <f t="shared" si="5"/>
        <v>40722</v>
      </c>
      <c r="L26" s="174">
        <f t="shared" si="5"/>
        <v>39784</v>
      </c>
      <c r="M26" s="174">
        <f t="shared" si="5"/>
        <v>16202</v>
      </c>
      <c r="N26" s="174">
        <f t="shared" si="5"/>
        <v>15367</v>
      </c>
      <c r="O26" s="174">
        <f t="shared" si="5"/>
        <v>5658</v>
      </c>
      <c r="P26" s="174">
        <f t="shared" si="5"/>
        <v>5419</v>
      </c>
      <c r="Q26" s="174">
        <f t="shared" si="5"/>
        <v>1151</v>
      </c>
      <c r="R26" s="174">
        <f t="shared" si="5"/>
        <v>1428</v>
      </c>
      <c r="S26" s="174">
        <f t="shared" si="5"/>
        <v>258874</v>
      </c>
      <c r="T26" s="174">
        <f t="shared" si="5"/>
        <v>254288</v>
      </c>
      <c r="U26" s="158"/>
    </row>
    <row r="27" spans="1:21" s="10" customFormat="1" ht="14.25" customHeight="1" thickTop="1">
      <c r="A27" s="12"/>
      <c r="B27" s="13"/>
      <c r="C27" s="14"/>
      <c r="D27" s="14"/>
      <c r="E27" s="15"/>
      <c r="F27" s="16"/>
      <c r="G27" s="15"/>
      <c r="H27" s="16"/>
      <c r="I27" s="15"/>
      <c r="J27" s="16"/>
      <c r="K27" s="16"/>
      <c r="L27" s="16"/>
      <c r="M27" s="15"/>
      <c r="N27" s="16"/>
      <c r="O27" s="16"/>
      <c r="P27" s="16"/>
      <c r="Q27" s="15"/>
      <c r="R27" s="16"/>
      <c r="S27" s="15"/>
      <c r="T27" s="16"/>
      <c r="U27" s="16"/>
    </row>
    <row r="28" spans="1:21" s="10" customFormat="1" ht="14.25" customHeight="1">
      <c r="B28" s="11"/>
      <c r="C28" s="17"/>
      <c r="D28" s="11"/>
      <c r="E28" s="15"/>
      <c r="F28" s="16"/>
      <c r="G28" s="15"/>
      <c r="H28" s="16"/>
      <c r="I28" s="15"/>
      <c r="J28" s="16"/>
      <c r="K28" s="16"/>
      <c r="L28" s="16"/>
      <c r="M28" s="15"/>
      <c r="N28" s="16"/>
      <c r="O28" s="16"/>
      <c r="P28" s="16"/>
      <c r="Q28" s="15"/>
      <c r="R28" s="16"/>
      <c r="S28" s="15"/>
      <c r="T28" s="16"/>
      <c r="U28" s="16"/>
    </row>
    <row r="29" spans="1:21" s="10" customFormat="1" ht="14.25" customHeight="1">
      <c r="A29" s="18"/>
      <c r="B29" s="11"/>
      <c r="C29" s="17"/>
      <c r="D29" s="11"/>
      <c r="E29" s="15"/>
      <c r="F29" s="16"/>
      <c r="G29" s="15"/>
      <c r="H29" s="16"/>
      <c r="I29" s="15"/>
      <c r="J29" s="16"/>
      <c r="K29" s="16"/>
      <c r="L29" s="16"/>
      <c r="M29" s="15"/>
      <c r="N29" s="16" t="s">
        <v>80</v>
      </c>
      <c r="O29" s="16"/>
      <c r="P29" s="16"/>
      <c r="Q29" s="15"/>
      <c r="R29" s="16"/>
      <c r="S29" s="15"/>
      <c r="T29" s="16"/>
      <c r="U29" s="16"/>
    </row>
    <row r="30" spans="1:21" s="10" customFormat="1" ht="14.25" customHeight="1">
      <c r="A30" s="18"/>
      <c r="B30" s="11"/>
      <c r="C30" s="17"/>
      <c r="D30" s="11"/>
      <c r="E30" s="15"/>
      <c r="F30" s="16"/>
      <c r="G30" s="15"/>
      <c r="H30" s="16"/>
      <c r="I30" s="15"/>
      <c r="J30" s="16"/>
      <c r="K30" s="16"/>
      <c r="L30" s="16"/>
      <c r="M30" s="15"/>
      <c r="N30" s="16"/>
      <c r="O30" s="16"/>
      <c r="P30" s="16"/>
      <c r="Q30" s="15"/>
      <c r="R30" s="16"/>
      <c r="S30" s="15"/>
      <c r="T30" s="16"/>
      <c r="U30" s="16"/>
    </row>
    <row r="31" spans="1:21" s="10" customFormat="1" ht="14.25" customHeight="1">
      <c r="A31" s="18"/>
      <c r="B31" s="11"/>
      <c r="C31" s="17"/>
      <c r="D31" s="11"/>
      <c r="E31" s="15"/>
      <c r="F31" s="16"/>
      <c r="G31" s="15"/>
      <c r="H31" s="16"/>
      <c r="I31" s="15"/>
      <c r="J31" s="16"/>
      <c r="K31" s="16"/>
      <c r="L31" s="16"/>
      <c r="M31" s="15"/>
      <c r="N31" s="16"/>
      <c r="O31" s="16"/>
      <c r="P31" s="16"/>
      <c r="Q31" s="15"/>
      <c r="R31" s="16"/>
      <c r="S31" s="15"/>
      <c r="T31" s="19"/>
      <c r="U31" s="19"/>
    </row>
    <row r="32" spans="1:21" s="217" customFormat="1" ht="29.25" customHeight="1">
      <c r="A32" s="107" t="s">
        <v>95</v>
      </c>
      <c r="B32" s="107"/>
      <c r="C32" s="107"/>
      <c r="D32" s="107"/>
      <c r="E32" s="107"/>
      <c r="F32" s="107"/>
      <c r="G32" s="215"/>
      <c r="H32" s="215"/>
      <c r="I32" s="215"/>
      <c r="J32" s="215"/>
      <c r="K32" s="215"/>
      <c r="L32" s="215"/>
      <c r="M32" s="215"/>
      <c r="N32" s="216"/>
      <c r="O32" s="216"/>
      <c r="P32" s="216"/>
      <c r="T32" s="218"/>
      <c r="U32" s="218"/>
    </row>
    <row r="33" spans="1:21" ht="14.25" customHeight="1">
      <c r="A33" s="7"/>
      <c r="B33" s="7"/>
      <c r="C33" s="7"/>
      <c r="D33" s="7"/>
      <c r="E33" s="3"/>
      <c r="F33" s="3"/>
      <c r="G33" s="3"/>
      <c r="H33" s="3"/>
      <c r="I33" s="8"/>
      <c r="J33" s="8"/>
      <c r="K33" s="8"/>
      <c r="L33" s="8"/>
      <c r="M33" s="9"/>
      <c r="N33" s="9"/>
      <c r="O33" s="9"/>
      <c r="P33" s="9"/>
      <c r="Q33" s="3"/>
      <c r="R33" s="3"/>
      <c r="S33" s="9"/>
      <c r="T33" s="9"/>
      <c r="U33" s="9"/>
    </row>
    <row r="34" spans="1:21" s="3" customFormat="1" ht="14.25" customHeight="1">
      <c r="A34" s="108" t="s">
        <v>81</v>
      </c>
      <c r="B34" s="108"/>
      <c r="C34" s="108"/>
      <c r="D34" s="109"/>
      <c r="E34" s="110" t="s">
        <v>0</v>
      </c>
      <c r="F34" s="111"/>
      <c r="G34" s="111"/>
      <c r="H34" s="112"/>
      <c r="I34" s="110" t="s">
        <v>1</v>
      </c>
      <c r="J34" s="111"/>
      <c r="K34" s="111"/>
      <c r="L34" s="111"/>
      <c r="M34" s="111"/>
      <c r="N34" s="112"/>
      <c r="O34" s="113" t="s">
        <v>49</v>
      </c>
      <c r="P34" s="114"/>
      <c r="Q34" s="113" t="s">
        <v>50</v>
      </c>
      <c r="R34" s="114"/>
      <c r="S34" s="113" t="s">
        <v>4</v>
      </c>
      <c r="T34" s="115"/>
      <c r="U34" s="16"/>
    </row>
    <row r="35" spans="1:21" s="3" customFormat="1" ht="14.25" customHeight="1">
      <c r="A35" s="117"/>
      <c r="B35" s="117"/>
      <c r="C35" s="118"/>
      <c r="D35" s="119"/>
      <c r="E35" s="120" t="s">
        <v>5</v>
      </c>
      <c r="F35" s="121"/>
      <c r="G35" s="120" t="s">
        <v>51</v>
      </c>
      <c r="H35" s="121"/>
      <c r="I35" s="120" t="s">
        <v>52</v>
      </c>
      <c r="J35" s="121"/>
      <c r="K35" s="120" t="s">
        <v>7</v>
      </c>
      <c r="L35" s="121"/>
      <c r="M35" s="120" t="s">
        <v>51</v>
      </c>
      <c r="N35" s="121"/>
      <c r="O35" s="122"/>
      <c r="P35" s="175"/>
      <c r="Q35" s="122"/>
      <c r="R35" s="175"/>
      <c r="S35" s="122"/>
      <c r="T35" s="123"/>
      <c r="U35" s="16"/>
    </row>
    <row r="36" spans="1:21" s="3" customFormat="1" ht="14.25" customHeight="1">
      <c r="A36" s="126"/>
      <c r="B36" s="126"/>
      <c r="C36" s="126"/>
      <c r="D36" s="4"/>
      <c r="E36" s="127" t="str">
        <f>E6</f>
        <v>31.03.2014
€m</v>
      </c>
      <c r="F36" s="176" t="str">
        <f t="shared" ref="F36:T36" si="6">F6</f>
        <v>31.12.2013
€m</v>
      </c>
      <c r="G36" s="127" t="str">
        <f t="shared" si="6"/>
        <v>31.03.2014
€m</v>
      </c>
      <c r="H36" s="176" t="str">
        <f t="shared" si="6"/>
        <v>31.12.2013
€m</v>
      </c>
      <c r="I36" s="127" t="str">
        <f t="shared" si="6"/>
        <v>31.03.2014
€m</v>
      </c>
      <c r="J36" s="176" t="str">
        <f t="shared" si="6"/>
        <v>31.12.2013
€m</v>
      </c>
      <c r="K36" s="127" t="str">
        <f t="shared" si="6"/>
        <v>31.03.2014
€m</v>
      </c>
      <c r="L36" s="176" t="str">
        <f t="shared" si="6"/>
        <v>31.12.2013
€m</v>
      </c>
      <c r="M36" s="127" t="str">
        <f t="shared" si="6"/>
        <v>31.03.2014
€m</v>
      </c>
      <c r="N36" s="176" t="str">
        <f t="shared" si="6"/>
        <v>31.12.2013
€m</v>
      </c>
      <c r="O36" s="127" t="str">
        <f t="shared" si="6"/>
        <v>31.03.2014
€m</v>
      </c>
      <c r="P36" s="176" t="str">
        <f t="shared" si="6"/>
        <v>31.12.2013
€m</v>
      </c>
      <c r="Q36" s="127" t="str">
        <f t="shared" si="6"/>
        <v>31.03.2014
€m</v>
      </c>
      <c r="R36" s="176" t="str">
        <f t="shared" si="6"/>
        <v>31.12.2013
€m</v>
      </c>
      <c r="S36" s="127" t="str">
        <f t="shared" si="6"/>
        <v>31.03.2014
€m</v>
      </c>
      <c r="T36" s="176" t="str">
        <f t="shared" si="6"/>
        <v>31.12.2013
€m</v>
      </c>
      <c r="U36" s="16"/>
    </row>
    <row r="37" spans="1:21" s="9" customFormat="1" ht="14.25" customHeight="1">
      <c r="D37" s="131"/>
      <c r="E37" s="132"/>
      <c r="F37" s="133"/>
      <c r="G37" s="134"/>
      <c r="H37" s="135"/>
      <c r="I37" s="134"/>
      <c r="J37" s="135"/>
      <c r="K37" s="135"/>
      <c r="L37" s="135"/>
      <c r="M37" s="134"/>
      <c r="N37" s="135"/>
      <c r="O37" s="134"/>
      <c r="P37" s="135"/>
      <c r="Q37" s="134"/>
      <c r="R37" s="135"/>
      <c r="S37" s="134"/>
      <c r="T37" s="135"/>
      <c r="U37" s="136"/>
    </row>
    <row r="38" spans="1:21" s="10" customFormat="1" ht="14.25" customHeight="1">
      <c r="A38" s="137" t="s">
        <v>53</v>
      </c>
      <c r="B38" s="138" t="s">
        <v>82</v>
      </c>
      <c r="C38" s="137"/>
      <c r="D38" s="137"/>
      <c r="E38" s="162">
        <v>1113</v>
      </c>
      <c r="F38" s="177">
        <v>1138</v>
      </c>
      <c r="G38" s="162">
        <v>3209</v>
      </c>
      <c r="H38" s="177">
        <v>3177</v>
      </c>
      <c r="I38" s="162">
        <v>23</v>
      </c>
      <c r="J38" s="177">
        <v>73</v>
      </c>
      <c r="K38" s="163">
        <v>0</v>
      </c>
      <c r="L38" s="178">
        <v>0</v>
      </c>
      <c r="M38" s="162">
        <v>2</v>
      </c>
      <c r="N38" s="177">
        <v>2</v>
      </c>
      <c r="O38" s="162">
        <v>30</v>
      </c>
      <c r="P38" s="177">
        <v>34</v>
      </c>
      <c r="Q38" s="162">
        <v>0</v>
      </c>
      <c r="R38" s="178">
        <v>0</v>
      </c>
      <c r="S38" s="163">
        <f>E38+G38+I38+K38+M38+O38+Q38</f>
        <v>4377</v>
      </c>
      <c r="T38" s="178">
        <f>F38+H38+J38+L38+N38+P38+R38</f>
        <v>4424</v>
      </c>
      <c r="U38" s="142"/>
    </row>
    <row r="39" spans="1:21" s="3" customFormat="1" ht="14.25" customHeight="1">
      <c r="A39" s="179" t="s">
        <v>55</v>
      </c>
      <c r="B39" s="150" t="s">
        <v>83</v>
      </c>
      <c r="C39" s="150"/>
      <c r="D39" s="150"/>
      <c r="E39" s="180"/>
      <c r="F39" s="181"/>
      <c r="G39" s="180"/>
      <c r="H39" s="181"/>
      <c r="I39" s="180"/>
      <c r="J39" s="181"/>
      <c r="K39" s="148"/>
      <c r="L39" s="149"/>
      <c r="M39" s="182"/>
      <c r="N39" s="182"/>
      <c r="O39" s="180"/>
      <c r="P39" s="181"/>
      <c r="Q39" s="180"/>
      <c r="R39" s="149"/>
      <c r="S39" s="180"/>
      <c r="T39" s="149"/>
      <c r="U39" s="116"/>
    </row>
    <row r="40" spans="1:21" s="3" customFormat="1" ht="14.25" customHeight="1">
      <c r="A40" s="179"/>
      <c r="B40" s="152"/>
      <c r="C40" s="152"/>
      <c r="D40" s="152"/>
      <c r="E40" s="148"/>
      <c r="F40" s="149"/>
      <c r="G40" s="148"/>
      <c r="H40" s="149"/>
      <c r="I40" s="148"/>
      <c r="J40" s="149"/>
      <c r="K40" s="148"/>
      <c r="L40" s="149"/>
      <c r="M40" s="183"/>
      <c r="N40" s="183"/>
      <c r="O40" s="148"/>
      <c r="P40" s="149"/>
      <c r="Q40" s="148"/>
      <c r="R40" s="149"/>
      <c r="S40" s="148"/>
      <c r="T40" s="149"/>
      <c r="U40" s="116"/>
    </row>
    <row r="41" spans="1:21" s="3" customFormat="1" ht="14.25" customHeight="1">
      <c r="A41" s="9"/>
      <c r="B41" s="3" t="s">
        <v>57</v>
      </c>
      <c r="C41" s="153" t="s">
        <v>84</v>
      </c>
      <c r="E41" s="148">
        <v>32</v>
      </c>
      <c r="F41" s="149">
        <v>28</v>
      </c>
      <c r="G41" s="148">
        <v>5781</v>
      </c>
      <c r="H41" s="149">
        <v>5587</v>
      </c>
      <c r="I41" s="148">
        <v>35</v>
      </c>
      <c r="J41" s="149">
        <v>30</v>
      </c>
      <c r="K41" s="148">
        <v>129</v>
      </c>
      <c r="L41" s="149">
        <v>99</v>
      </c>
      <c r="M41" s="180">
        <v>2235</v>
      </c>
      <c r="N41" s="181">
        <v>1766</v>
      </c>
      <c r="O41" s="148">
        <v>426</v>
      </c>
      <c r="P41" s="149">
        <v>484</v>
      </c>
      <c r="Q41" s="148">
        <v>0</v>
      </c>
      <c r="R41" s="149">
        <v>0</v>
      </c>
      <c r="S41" s="140">
        <f t="shared" ref="S41:T44" si="7">E41+G41+I41+K41+M41+O41+Q41</f>
        <v>8638</v>
      </c>
      <c r="T41" s="149">
        <f t="shared" si="7"/>
        <v>7994</v>
      </c>
      <c r="U41" s="116"/>
    </row>
    <row r="42" spans="1:21" s="3" customFormat="1" ht="14.25" customHeight="1">
      <c r="A42" s="184"/>
      <c r="B42" s="145" t="s">
        <v>59</v>
      </c>
      <c r="C42" s="150" t="s">
        <v>85</v>
      </c>
      <c r="D42" s="151"/>
      <c r="E42" s="148">
        <v>13573</v>
      </c>
      <c r="F42" s="149">
        <v>13633</v>
      </c>
      <c r="G42" s="148">
        <v>26</v>
      </c>
      <c r="H42" s="149">
        <v>27</v>
      </c>
      <c r="I42" s="148">
        <v>69225</v>
      </c>
      <c r="J42" s="149">
        <v>69182</v>
      </c>
      <c r="K42" s="148">
        <v>27374</v>
      </c>
      <c r="L42" s="149">
        <v>27175</v>
      </c>
      <c r="M42" s="148">
        <v>436</v>
      </c>
      <c r="N42" s="149">
        <v>434</v>
      </c>
      <c r="O42" s="148">
        <v>1001</v>
      </c>
      <c r="P42" s="149">
        <v>976</v>
      </c>
      <c r="Q42" s="148">
        <v>0</v>
      </c>
      <c r="R42" s="149">
        <v>0</v>
      </c>
      <c r="S42" s="140">
        <f t="shared" si="7"/>
        <v>111635</v>
      </c>
      <c r="T42" s="149">
        <f t="shared" si="7"/>
        <v>111427</v>
      </c>
      <c r="U42" s="116"/>
    </row>
    <row r="43" spans="1:21" s="3" customFormat="1" ht="14.25" customHeight="1">
      <c r="A43" s="184"/>
      <c r="B43" s="145" t="s">
        <v>62</v>
      </c>
      <c r="C43" s="150" t="s">
        <v>86</v>
      </c>
      <c r="D43" s="151"/>
      <c r="E43" s="180">
        <v>6090</v>
      </c>
      <c r="F43" s="181">
        <v>5948</v>
      </c>
      <c r="G43" s="180">
        <v>37588</v>
      </c>
      <c r="H43" s="181">
        <v>37847</v>
      </c>
      <c r="I43" s="180">
        <v>1722</v>
      </c>
      <c r="J43" s="181">
        <v>1758</v>
      </c>
      <c r="K43" s="148">
        <v>808</v>
      </c>
      <c r="L43" s="149">
        <v>941</v>
      </c>
      <c r="M43" s="180">
        <v>5715</v>
      </c>
      <c r="N43" s="181">
        <v>5730</v>
      </c>
      <c r="O43" s="180">
        <v>879</v>
      </c>
      <c r="P43" s="181">
        <v>837</v>
      </c>
      <c r="Q43" s="180">
        <v>0</v>
      </c>
      <c r="R43" s="149">
        <v>0</v>
      </c>
      <c r="S43" s="140">
        <f t="shared" si="7"/>
        <v>52802</v>
      </c>
      <c r="T43" s="149">
        <f t="shared" si="7"/>
        <v>53061</v>
      </c>
      <c r="U43" s="116"/>
    </row>
    <row r="44" spans="1:21" s="3" customFormat="1" ht="14.25" customHeight="1">
      <c r="A44" s="184"/>
      <c r="B44" s="185" t="s">
        <v>64</v>
      </c>
      <c r="C44" s="186" t="s">
        <v>87</v>
      </c>
      <c r="D44" s="187"/>
      <c r="E44" s="156">
        <v>400</v>
      </c>
      <c r="F44" s="157">
        <v>396</v>
      </c>
      <c r="G44" s="156">
        <v>15</v>
      </c>
      <c r="H44" s="157">
        <v>49</v>
      </c>
      <c r="I44" s="156">
        <v>5257</v>
      </c>
      <c r="J44" s="157">
        <v>4458</v>
      </c>
      <c r="K44" s="156">
        <v>8999</v>
      </c>
      <c r="L44" s="157">
        <v>8405</v>
      </c>
      <c r="M44" s="156">
        <v>135</v>
      </c>
      <c r="N44" s="157">
        <v>136</v>
      </c>
      <c r="O44" s="156">
        <v>136</v>
      </c>
      <c r="P44" s="157">
        <v>75</v>
      </c>
      <c r="Q44" s="156">
        <v>0</v>
      </c>
      <c r="R44" s="157">
        <v>0</v>
      </c>
      <c r="S44" s="156">
        <f t="shared" si="7"/>
        <v>14942</v>
      </c>
      <c r="T44" s="157">
        <f t="shared" si="7"/>
        <v>13519</v>
      </c>
      <c r="U44" s="116"/>
    </row>
    <row r="45" spans="1:21" s="10" customFormat="1" ht="14.25" customHeight="1">
      <c r="A45" s="137"/>
      <c r="E45" s="163">
        <f>E41+E42+E43+E44</f>
        <v>20095</v>
      </c>
      <c r="F45" s="163">
        <f t="shared" ref="F45:T45" si="8">F41+F42+F43+F44</f>
        <v>20005</v>
      </c>
      <c r="G45" s="163">
        <f t="shared" si="8"/>
        <v>43410</v>
      </c>
      <c r="H45" s="163">
        <f t="shared" si="8"/>
        <v>43510</v>
      </c>
      <c r="I45" s="163">
        <f t="shared" si="8"/>
        <v>76239</v>
      </c>
      <c r="J45" s="163">
        <f t="shared" si="8"/>
        <v>75428</v>
      </c>
      <c r="K45" s="163">
        <f t="shared" si="8"/>
        <v>37310</v>
      </c>
      <c r="L45" s="163">
        <f t="shared" si="8"/>
        <v>36620</v>
      </c>
      <c r="M45" s="163">
        <f t="shared" si="8"/>
        <v>8521</v>
      </c>
      <c r="N45" s="163">
        <f t="shared" si="8"/>
        <v>8066</v>
      </c>
      <c r="O45" s="163">
        <f t="shared" si="8"/>
        <v>2442</v>
      </c>
      <c r="P45" s="178">
        <f t="shared" si="8"/>
        <v>2372</v>
      </c>
      <c r="Q45" s="163">
        <f t="shared" si="8"/>
        <v>0</v>
      </c>
      <c r="R45" s="163">
        <f t="shared" si="8"/>
        <v>0</v>
      </c>
      <c r="S45" s="163">
        <f t="shared" si="8"/>
        <v>188017</v>
      </c>
      <c r="T45" s="163">
        <f t="shared" si="8"/>
        <v>186001</v>
      </c>
      <c r="U45" s="158"/>
    </row>
    <row r="46" spans="1:21" s="3" customFormat="1" ht="14.25" customHeight="1">
      <c r="A46" s="164" t="s">
        <v>73</v>
      </c>
      <c r="B46" s="188" t="s">
        <v>88</v>
      </c>
      <c r="C46" s="189"/>
      <c r="D46" s="190"/>
      <c r="E46" s="191">
        <v>0</v>
      </c>
      <c r="F46" s="192">
        <v>0</v>
      </c>
      <c r="G46" s="191">
        <v>0</v>
      </c>
      <c r="H46" s="192">
        <v>0</v>
      </c>
      <c r="I46" s="191">
        <v>7250</v>
      </c>
      <c r="J46" s="192">
        <v>7042</v>
      </c>
      <c r="K46" s="191">
        <v>0</v>
      </c>
      <c r="L46" s="192">
        <v>0</v>
      </c>
      <c r="M46" s="191">
        <v>0</v>
      </c>
      <c r="N46" s="192">
        <v>0</v>
      </c>
      <c r="O46" s="191">
        <v>1</v>
      </c>
      <c r="P46" s="192">
        <v>1</v>
      </c>
      <c r="Q46" s="191">
        <v>0</v>
      </c>
      <c r="R46" s="192">
        <v>0</v>
      </c>
      <c r="S46" s="191">
        <f t="shared" ref="S46:T48" si="9">E46+G46+I46+K46+M46+O46+Q46</f>
        <v>7251</v>
      </c>
      <c r="T46" s="192">
        <f t="shared" si="9"/>
        <v>7043</v>
      </c>
      <c r="U46" s="116"/>
    </row>
    <row r="47" spans="1:21" s="10" customFormat="1" ht="14.25" customHeight="1">
      <c r="A47" s="169" t="s">
        <v>75</v>
      </c>
      <c r="B47" s="170" t="s">
        <v>89</v>
      </c>
      <c r="C47" s="169"/>
      <c r="D47" s="169"/>
      <c r="E47" s="193">
        <v>164</v>
      </c>
      <c r="F47" s="194">
        <v>160</v>
      </c>
      <c r="G47" s="193">
        <v>478</v>
      </c>
      <c r="H47" s="194">
        <v>471</v>
      </c>
      <c r="I47" s="193">
        <v>268</v>
      </c>
      <c r="J47" s="194">
        <v>483</v>
      </c>
      <c r="K47" s="195">
        <v>141</v>
      </c>
      <c r="L47" s="196">
        <v>267</v>
      </c>
      <c r="M47" s="193">
        <v>2515</v>
      </c>
      <c r="N47" s="194">
        <v>2187</v>
      </c>
      <c r="O47" s="193">
        <v>140</v>
      </c>
      <c r="P47" s="194">
        <v>136</v>
      </c>
      <c r="Q47" s="193">
        <v>43</v>
      </c>
      <c r="R47" s="194">
        <v>38</v>
      </c>
      <c r="S47" s="191">
        <f t="shared" si="9"/>
        <v>3749</v>
      </c>
      <c r="T47" s="192">
        <f t="shared" si="9"/>
        <v>3742</v>
      </c>
      <c r="U47" s="116"/>
    </row>
    <row r="48" spans="1:21" s="10" customFormat="1" ht="14.25" customHeight="1">
      <c r="A48" s="197" t="s">
        <v>77</v>
      </c>
      <c r="B48" s="138" t="s">
        <v>90</v>
      </c>
      <c r="C48" s="197"/>
      <c r="D48" s="197"/>
      <c r="E48" s="162">
        <v>5960</v>
      </c>
      <c r="F48" s="177">
        <v>5509</v>
      </c>
      <c r="G48" s="162">
        <v>10684</v>
      </c>
      <c r="H48" s="177">
        <v>10241</v>
      </c>
      <c r="I48" s="162">
        <v>6659</v>
      </c>
      <c r="J48" s="177">
        <v>6492</v>
      </c>
      <c r="K48" s="140">
        <v>1454</v>
      </c>
      <c r="L48" s="141">
        <v>1213</v>
      </c>
      <c r="M48" s="162">
        <v>2100</v>
      </c>
      <c r="N48" s="177">
        <v>2082</v>
      </c>
      <c r="O48" s="162">
        <v>1135</v>
      </c>
      <c r="P48" s="177">
        <v>1165</v>
      </c>
      <c r="Q48" s="162">
        <v>95</v>
      </c>
      <c r="R48" s="177">
        <v>150</v>
      </c>
      <c r="S48" s="140">
        <f t="shared" si="9"/>
        <v>28087</v>
      </c>
      <c r="T48" s="192">
        <f t="shared" si="9"/>
        <v>26852</v>
      </c>
      <c r="U48" s="116"/>
    </row>
    <row r="49" spans="1:21" s="201" customFormat="1" ht="14.25" customHeight="1" thickBot="1">
      <c r="A49" s="198" t="s">
        <v>91</v>
      </c>
      <c r="B49" s="199"/>
      <c r="C49" s="199"/>
      <c r="D49" s="200"/>
      <c r="E49" s="174">
        <f>E38+E45+E46+E47+E48</f>
        <v>27332</v>
      </c>
      <c r="F49" s="174">
        <f t="shared" ref="F49:T49" si="10">F38+F45+F46+F47+F48</f>
        <v>26812</v>
      </c>
      <c r="G49" s="174">
        <f t="shared" si="10"/>
        <v>57781</v>
      </c>
      <c r="H49" s="174">
        <f t="shared" si="10"/>
        <v>57399</v>
      </c>
      <c r="I49" s="174">
        <f t="shared" si="10"/>
        <v>90439</v>
      </c>
      <c r="J49" s="174">
        <f t="shared" si="10"/>
        <v>89518</v>
      </c>
      <c r="K49" s="174">
        <f t="shared" si="10"/>
        <v>38905</v>
      </c>
      <c r="L49" s="174">
        <f t="shared" si="10"/>
        <v>38100</v>
      </c>
      <c r="M49" s="174">
        <f t="shared" si="10"/>
        <v>13138</v>
      </c>
      <c r="N49" s="174">
        <f t="shared" si="10"/>
        <v>12337</v>
      </c>
      <c r="O49" s="174">
        <f t="shared" si="10"/>
        <v>3748</v>
      </c>
      <c r="P49" s="174">
        <f t="shared" si="10"/>
        <v>3708</v>
      </c>
      <c r="Q49" s="174">
        <f t="shared" si="10"/>
        <v>138</v>
      </c>
      <c r="R49" s="174">
        <f t="shared" si="10"/>
        <v>188</v>
      </c>
      <c r="S49" s="174">
        <f t="shared" si="10"/>
        <v>231481</v>
      </c>
      <c r="T49" s="174">
        <f t="shared" si="10"/>
        <v>228062</v>
      </c>
      <c r="U49" s="158"/>
    </row>
    <row r="50" spans="1:21" s="18" customFormat="1" ht="14.25" customHeight="1" thickTop="1">
      <c r="A50" s="12"/>
      <c r="B50" s="13"/>
      <c r="C50" s="14"/>
      <c r="D50" s="14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5" t="s">
        <v>92</v>
      </c>
      <c r="S50" s="140">
        <v>27393</v>
      </c>
      <c r="T50" s="203">
        <v>26226</v>
      </c>
      <c r="U50" s="16"/>
    </row>
    <row r="51" spans="1:21" s="18" customFormat="1" ht="14.25" customHeight="1" thickBot="1">
      <c r="A51" s="12"/>
      <c r="B51" s="13"/>
      <c r="C51" s="14"/>
      <c r="D51" s="14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4"/>
      <c r="R51" s="204" t="s">
        <v>93</v>
      </c>
      <c r="S51" s="205">
        <f>S49+S50</f>
        <v>258874</v>
      </c>
      <c r="T51" s="206">
        <f>T49+T50</f>
        <v>254288</v>
      </c>
      <c r="U51" s="16"/>
    </row>
    <row r="52" spans="1:21" ht="14.25" customHeight="1" thickTop="1"/>
    <row r="53" spans="1:21" ht="14.25" customHeight="1">
      <c r="M53" s="1" t="s">
        <v>80</v>
      </c>
      <c r="S53" s="207"/>
    </row>
    <row r="54" spans="1:21" ht="14.25" customHeight="1">
      <c r="S54" s="208"/>
      <c r="T54" s="209"/>
      <c r="U54" s="209"/>
    </row>
    <row r="55" spans="1:21" ht="14.25" customHeight="1">
      <c r="S55" s="207"/>
    </row>
    <row r="56" spans="1:21" ht="14.25" customHeight="1">
      <c r="S56" s="207"/>
    </row>
    <row r="57" spans="1:21" ht="14.25" customHeight="1">
      <c r="S57" s="207"/>
    </row>
    <row r="58" spans="1:21" ht="14.25" customHeight="1">
      <c r="S58" s="207"/>
    </row>
    <row r="59" spans="1:21" ht="14.25" customHeight="1">
      <c r="S59" s="207"/>
    </row>
    <row r="60" spans="1:21" ht="14.25" customHeight="1">
      <c r="S60" s="207"/>
    </row>
    <row r="61" spans="1:21" ht="14.25" customHeight="1">
      <c r="S61" s="207"/>
    </row>
    <row r="62" spans="1:21" ht="14.25" customHeight="1">
      <c r="S62" s="207"/>
    </row>
    <row r="63" spans="1:21" ht="14.25" customHeight="1">
      <c r="S63" s="207"/>
    </row>
    <row r="66" spans="20:21" ht="14.25" customHeight="1">
      <c r="T66" s="19"/>
      <c r="U66" s="19"/>
    </row>
    <row r="108" spans="5:21" ht="14.25" customHeight="1"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1"/>
      <c r="U108" s="211"/>
    </row>
    <row r="109" spans="5:21" ht="14.25" customHeight="1"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1"/>
      <c r="U109" s="211"/>
    </row>
    <row r="110" spans="5:21" ht="14.25" customHeight="1"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1"/>
      <c r="U110" s="211"/>
    </row>
    <row r="111" spans="5:21" ht="14.25" customHeight="1"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1"/>
      <c r="U111" s="211"/>
    </row>
    <row r="112" spans="5:21" ht="14.25" customHeight="1"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1"/>
      <c r="U112" s="211"/>
    </row>
    <row r="113" spans="5:21" ht="14.25" customHeight="1"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1"/>
      <c r="U113" s="211"/>
    </row>
    <row r="114" spans="5:21" ht="14.25" customHeight="1"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1"/>
      <c r="U114" s="211"/>
    </row>
    <row r="115" spans="5:21" ht="14.25" customHeight="1"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1"/>
      <c r="U115" s="211"/>
    </row>
    <row r="116" spans="5:21" ht="14.25" customHeight="1"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1"/>
      <c r="U116" s="211"/>
    </row>
    <row r="117" spans="5:21" ht="14.25" customHeight="1"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1"/>
      <c r="U117" s="211"/>
    </row>
    <row r="118" spans="5:21" ht="14.25" customHeight="1"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1"/>
      <c r="U118" s="211"/>
    </row>
    <row r="119" spans="5:21" ht="14.25" customHeight="1"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1"/>
      <c r="U119" s="211"/>
    </row>
    <row r="120" spans="5:21" ht="14.25" customHeight="1"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1"/>
      <c r="U120" s="211"/>
    </row>
    <row r="121" spans="5:21" ht="14.25" customHeight="1"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1"/>
      <c r="U121" s="211"/>
    </row>
    <row r="122" spans="5:21" ht="14.25" customHeight="1"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1"/>
      <c r="U122" s="211"/>
    </row>
    <row r="123" spans="5:21" ht="14.25" customHeight="1"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1"/>
      <c r="U123" s="211"/>
    </row>
    <row r="124" spans="5:21" ht="14.25" customHeight="1"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1"/>
      <c r="U124" s="211"/>
    </row>
    <row r="125" spans="5:21" ht="14.25" customHeight="1">
      <c r="E125" s="210"/>
    </row>
    <row r="126" spans="5:21" ht="14.25" customHeight="1">
      <c r="E126" s="210"/>
    </row>
    <row r="127" spans="5:21" ht="14.25" customHeight="1">
      <c r="E127" s="210"/>
    </row>
    <row r="128" spans="5:21" ht="14.25" customHeight="1">
      <c r="E128" s="210"/>
    </row>
    <row r="129" spans="5:21" ht="14.25" customHeight="1"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1"/>
      <c r="U129" s="211"/>
    </row>
    <row r="130" spans="5:21" ht="14.25" customHeight="1"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1"/>
      <c r="U130" s="211"/>
    </row>
    <row r="131" spans="5:21" ht="14.25" customHeight="1"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1"/>
      <c r="U131" s="211"/>
    </row>
    <row r="132" spans="5:21" ht="14.25" customHeight="1"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1"/>
      <c r="U132" s="211"/>
    </row>
    <row r="133" spans="5:21" ht="14.25" customHeight="1"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1"/>
      <c r="U133" s="211"/>
    </row>
    <row r="134" spans="5:21" ht="14.25" customHeight="1"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1"/>
      <c r="U134" s="211"/>
    </row>
    <row r="135" spans="5:21" ht="14.25" customHeight="1"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1"/>
      <c r="U135" s="211"/>
    </row>
    <row r="136" spans="5:21" ht="14.25" customHeight="1"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1"/>
      <c r="U136" s="211"/>
    </row>
    <row r="137" spans="5:21" ht="14.25" customHeight="1"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1"/>
      <c r="U137" s="211"/>
    </row>
    <row r="138" spans="5:21" ht="14.25" customHeight="1"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1"/>
      <c r="U138" s="211"/>
    </row>
    <row r="139" spans="5:21" ht="14.25" customHeight="1"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1"/>
      <c r="U139" s="211"/>
    </row>
    <row r="140" spans="5:21" ht="14.25" customHeight="1"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1"/>
      <c r="U140" s="211"/>
    </row>
    <row r="141" spans="5:21" ht="14.25" customHeight="1"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1"/>
      <c r="U141" s="211"/>
    </row>
  </sheetData>
  <mergeCells count="33">
    <mergeCell ref="B46:D46"/>
    <mergeCell ref="A2:F2"/>
    <mergeCell ref="A32:F32"/>
    <mergeCell ref="M35:N35"/>
    <mergeCell ref="B39:D39"/>
    <mergeCell ref="C42:D42"/>
    <mergeCell ref="C43:D43"/>
    <mergeCell ref="C44:D44"/>
    <mergeCell ref="E34:H34"/>
    <mergeCell ref="I34:N34"/>
    <mergeCell ref="O34:P34"/>
    <mergeCell ref="Q34:R34"/>
    <mergeCell ref="S34:T34"/>
    <mergeCell ref="E35:F35"/>
    <mergeCell ref="G35:H35"/>
    <mergeCell ref="I35:J35"/>
    <mergeCell ref="K35:L35"/>
    <mergeCell ref="C11:D11"/>
    <mergeCell ref="C12:D12"/>
    <mergeCell ref="C20:D20"/>
    <mergeCell ref="B23:D23"/>
    <mergeCell ref="B24:D24"/>
    <mergeCell ref="A26:D26"/>
    <mergeCell ref="E5:F5"/>
    <mergeCell ref="G5:H5"/>
    <mergeCell ref="I5:J5"/>
    <mergeCell ref="K5:L5"/>
    <mergeCell ref="M5:N5"/>
    <mergeCell ref="E4:H4"/>
    <mergeCell ref="I4:N4"/>
    <mergeCell ref="O4:P4"/>
    <mergeCell ref="Q4:R4"/>
    <mergeCell ref="S4:T4"/>
  </mergeCells>
  <pageMargins left="0.70866141732283472" right="0.70866141732283472" top="0.78740157480314965" bottom="0.78740157480314965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IS Q1 2014</vt:lpstr>
      <vt:lpstr>BS 31.03.2014</vt:lpstr>
      <vt:lpstr>'BS 31.03.2014'!Druckbereich</vt:lpstr>
      <vt:lpstr>'IS Q1 2014'!Druckbereich</vt:lpstr>
    </vt:vector>
  </TitlesOfParts>
  <Company>Munich Re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 Stefanie</dc:creator>
  <cp:lastModifiedBy>Müller Axel</cp:lastModifiedBy>
  <cp:lastPrinted>2014-05-08T06:13:28Z</cp:lastPrinted>
  <dcterms:created xsi:type="dcterms:W3CDTF">2012-05-04T12:16:24Z</dcterms:created>
  <dcterms:modified xsi:type="dcterms:W3CDTF">2014-05-08T06:19:43Z</dcterms:modified>
</cp:coreProperties>
</file>