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printerSettings/printerSettings3.bin" ContentType="application/vnd.openxmlformats-officedocument.spreadsheetml.printerSettings"/>
  <Override PartName="/xl/drawings/drawing2.xml" ContentType="application/vnd.openxmlformats-officedocument.drawing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V:\FRR1\Arbeit\101_Konzernabschluss_IFRS\01_Actual-Forecast\2018 Q2\06_AStaR Tabellen Auswertungen\2_Bilanz\Version für IR\"/>
    </mc:Choice>
  </mc:AlternateContent>
  <bookViews>
    <workbookView xWindow="3996" yWindow="1608" windowWidth="15480" windowHeight="10236" firstSheet="2" activeTab="2"/>
  </bookViews>
  <sheets>
    <sheet name="_com.sap.ip.bi.xl.hiddensheet" sheetId="5" state="veryHidden" r:id="rId1"/>
    <sheet name="BExRepositorySheet" sheetId="4" state="veryHidden" r:id="rId2"/>
    <sheet name="Income Statement (IS) group" sheetId="14" r:id="rId3"/>
    <sheet name="Income Statement (IS) group (Q)" sheetId="15" r:id="rId4"/>
    <sheet name="IS segment reporting" sheetId="39" r:id="rId5"/>
    <sheet name="IS segment reporting (Q)" sheetId="17" r:id="rId6"/>
    <sheet name="IS segment reporting (PQ)" sheetId="32" state="hidden" r:id="rId7"/>
    <sheet name="IS Reinsurance" sheetId="19" state="hidden" r:id="rId8"/>
    <sheet name="IS Reinsurance (Q)" sheetId="20" state="hidden" r:id="rId9"/>
    <sheet name="IS ERGO" sheetId="21" state="hidden" r:id="rId10"/>
    <sheet name="IS ERGO (Q)" sheetId="22" state="hidden" r:id="rId11"/>
    <sheet name="ECON YTD" sheetId="7" state="hidden" r:id="rId12"/>
    <sheet name="ECON Q" sheetId="25" state="hidden" r:id="rId13"/>
    <sheet name="-&gt; alt" sheetId="35" state="hidden" r:id="rId14"/>
    <sheet name="Graph" sheetId="2" state="hidden" r:id="rId15"/>
  </sheets>
  <externalReferences>
    <externalReference r:id="rId16"/>
    <externalReference r:id="rId17"/>
  </externalReferences>
  <definedNames>
    <definedName name="DF_GRID_1" localSheetId="4">#REF!</definedName>
    <definedName name="DF_GRID_1" localSheetId="6">#REF!</definedName>
    <definedName name="DF_GRID_1">#REF!</definedName>
    <definedName name="DF_NAVPANEL_13" localSheetId="3">'[1]ECON ytd'!#REF!</definedName>
    <definedName name="DF_NAVPANEL_13" localSheetId="10">'[1]ECON ytd'!#REF!</definedName>
    <definedName name="DF_NAVPANEL_13" localSheetId="8">'[1]ECON ytd'!#REF!</definedName>
    <definedName name="DF_NAVPANEL_13" localSheetId="4">#REF!</definedName>
    <definedName name="DF_NAVPANEL_13" localSheetId="6">'[1]ECON ytd'!#REF!</definedName>
    <definedName name="DF_NAVPANEL_13" localSheetId="5">'[1]ECON ytd'!#REF!</definedName>
    <definedName name="DF_NAVPANEL_13">#REF!</definedName>
    <definedName name="DF_NAVPANEL_18" localSheetId="3">'[1]ECON ytd'!#REF!</definedName>
    <definedName name="DF_NAVPANEL_18" localSheetId="10">'[1]ECON ytd'!#REF!</definedName>
    <definedName name="DF_NAVPANEL_18" localSheetId="8">'[1]ECON ytd'!#REF!</definedName>
    <definedName name="DF_NAVPANEL_18" localSheetId="4">#REF!</definedName>
    <definedName name="DF_NAVPANEL_18" localSheetId="6">'[1]ECON ytd'!#REF!</definedName>
    <definedName name="DF_NAVPANEL_18" localSheetId="5">'[1]ECON ytd'!#REF!</definedName>
    <definedName name="DF_NAVPANEL_18">#REF!</definedName>
    <definedName name="_xlnm.Print_Area" localSheetId="2">'Income Statement (IS) group'!$A$1:$I$46</definedName>
    <definedName name="_xlnm.Print_Area" localSheetId="3">'Income Statement (IS) group (Q)'!$A$1:$I$46</definedName>
    <definedName name="_xlnm.Print_Area" localSheetId="9">'IS ERGO'!$A$1:$V$27</definedName>
    <definedName name="_xlnm.Print_Area" localSheetId="10">'IS ERGO (Q)'!$A$1:$V$27</definedName>
    <definedName name="_xlnm.Print_Area" localSheetId="7">'IS Reinsurance'!$A$1:$R$26</definedName>
    <definedName name="_xlnm.Print_Area" localSheetId="8">'IS Reinsurance (Q)'!$A$1:$R$26</definedName>
    <definedName name="_xlnm.Print_Area" localSheetId="4">'IS segment reporting'!$A$1:$R$28</definedName>
    <definedName name="_xlnm.Print_Area" localSheetId="6">'IS segment reporting (PQ)'!$A$1:$R$26</definedName>
    <definedName name="_xlnm.Print_Area" localSheetId="5">'IS segment reporting (Q)'!$A$1:$R$30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'ECON Q'!$A$1:$AG$45</definedName>
    <definedName name="SAPCrosstab2">'ECON YTD'!$A$1:$AG$46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U9" i="39" l="1"/>
  <c r="W9" i="39"/>
  <c r="D10" i="19"/>
  <c r="K10" i="21"/>
  <c r="L58" i="39"/>
  <c r="C59" i="39"/>
  <c r="F59" i="39"/>
  <c r="D11" i="21"/>
  <c r="G11" i="21"/>
  <c r="H11" i="21"/>
  <c r="K59" i="39"/>
  <c r="C60" i="39"/>
  <c r="E60" i="39"/>
  <c r="H12" i="19"/>
  <c r="G60" i="39"/>
  <c r="L12" i="21"/>
  <c r="D13" i="19"/>
  <c r="G61" i="39"/>
  <c r="D13" i="21"/>
  <c r="G13" i="21"/>
  <c r="K13" i="21"/>
  <c r="L61" i="39"/>
  <c r="C14" i="19"/>
  <c r="G14" i="19"/>
  <c r="H14" i="19"/>
  <c r="C14" i="21"/>
  <c r="D14" i="21"/>
  <c r="I62" i="39"/>
  <c r="L62" i="39"/>
  <c r="G15" i="21"/>
  <c r="J63" i="39"/>
  <c r="L63" i="39"/>
  <c r="C64" i="39"/>
  <c r="D16" i="19"/>
  <c r="D16" i="21"/>
  <c r="G16" i="21"/>
  <c r="K64" i="39"/>
  <c r="C65" i="39"/>
  <c r="D65" i="39"/>
  <c r="G17" i="19"/>
  <c r="F65" i="39"/>
  <c r="I65" i="39"/>
  <c r="C18" i="19"/>
  <c r="D66" i="39"/>
  <c r="C18" i="21"/>
  <c r="L66" i="39"/>
  <c r="G19" i="19"/>
  <c r="G67" i="39"/>
  <c r="H67" i="39"/>
  <c r="G19" i="21"/>
  <c r="K67" i="39"/>
  <c r="G20" i="19"/>
  <c r="D20" i="21"/>
  <c r="G20" i="21"/>
  <c r="J68" i="39"/>
  <c r="K20" i="21"/>
  <c r="L68" i="39"/>
  <c r="C69" i="39"/>
  <c r="E69" i="39"/>
  <c r="H21" i="19"/>
  <c r="I69" i="39"/>
  <c r="J69" i="39"/>
  <c r="K69" i="39"/>
  <c r="L69" i="39"/>
  <c r="C70" i="39"/>
  <c r="F70" i="39"/>
  <c r="H22" i="21"/>
  <c r="L22" i="21"/>
  <c r="C71" i="39"/>
  <c r="F71" i="39"/>
  <c r="G71" i="39"/>
  <c r="J71" i="39"/>
  <c r="D72" i="39"/>
  <c r="E72" i="39"/>
  <c r="H24" i="21"/>
  <c r="V9" i="39"/>
  <c r="X9" i="39"/>
  <c r="V17" i="39"/>
  <c r="V11" i="39"/>
  <c r="V10" i="39"/>
  <c r="L24" i="22"/>
  <c r="L60" i="17"/>
  <c r="L15" i="22"/>
  <c r="L61" i="17"/>
  <c r="L62" i="17"/>
  <c r="L63" i="17"/>
  <c r="L19" i="22"/>
  <c r="L20" i="22"/>
  <c r="L21" i="22"/>
  <c r="L56" i="17"/>
  <c r="H24" i="22"/>
  <c r="J57" i="17"/>
  <c r="H13" i="22"/>
  <c r="J59" i="17"/>
  <c r="J61" i="17"/>
  <c r="J62" i="17"/>
  <c r="H18" i="22"/>
  <c r="H19" i="22"/>
  <c r="H21" i="22"/>
  <c r="J67" i="17"/>
  <c r="H22" i="22"/>
  <c r="J69" i="17"/>
  <c r="J56" i="17"/>
  <c r="H70" i="17"/>
  <c r="H57" i="17"/>
  <c r="H58" i="17"/>
  <c r="H60" i="17"/>
  <c r="D18" i="22"/>
  <c r="D19" i="22"/>
  <c r="H66" i="17"/>
  <c r="D21" i="22"/>
  <c r="D23" i="22"/>
  <c r="D10" i="22"/>
  <c r="H56" i="17"/>
  <c r="H11" i="20"/>
  <c r="F58" i="17"/>
  <c r="F60" i="17"/>
  <c r="F61" i="17"/>
  <c r="H16" i="20"/>
  <c r="F62" i="17"/>
  <c r="H18" i="20"/>
  <c r="F65" i="17"/>
  <c r="H20" i="20"/>
  <c r="F68" i="17"/>
  <c r="H23" i="20"/>
  <c r="D24" i="20"/>
  <c r="D70" i="17"/>
  <c r="D11" i="20"/>
  <c r="D12" i="20"/>
  <c r="D13" i="20"/>
  <c r="D60" i="17"/>
  <c r="D15" i="20"/>
  <c r="D18" i="20"/>
  <c r="D65" i="17"/>
  <c r="D20" i="20"/>
  <c r="D22" i="20"/>
  <c r="D23" i="20"/>
  <c r="U20" i="17"/>
  <c r="U13" i="17"/>
  <c r="V12" i="17"/>
  <c r="V10" i="17"/>
  <c r="U24" i="39"/>
  <c r="U17" i="39"/>
  <c r="K24" i="22"/>
  <c r="G24" i="22"/>
  <c r="E70" i="17"/>
  <c r="C70" i="17"/>
  <c r="K69" i="17"/>
  <c r="I23" i="32"/>
  <c r="G69" i="17"/>
  <c r="E23" i="32"/>
  <c r="E69" i="17"/>
  <c r="C23" i="32"/>
  <c r="K22" i="32"/>
  <c r="K68" i="17"/>
  <c r="I22" i="32"/>
  <c r="E68" i="17"/>
  <c r="C68" i="17"/>
  <c r="I67" i="17"/>
  <c r="G67" i="17"/>
  <c r="E67" i="17"/>
  <c r="C67" i="17"/>
  <c r="K66" i="17"/>
  <c r="I66" i="17"/>
  <c r="G20" i="32"/>
  <c r="E20" i="32"/>
  <c r="C20" i="32"/>
  <c r="C66" i="17"/>
  <c r="I19" i="32"/>
  <c r="C19" i="22"/>
  <c r="G65" i="17"/>
  <c r="E19" i="32"/>
  <c r="C65" i="17"/>
  <c r="I64" i="17"/>
  <c r="C18" i="22"/>
  <c r="E64" i="17"/>
  <c r="C64" i="17"/>
  <c r="G63" i="17"/>
  <c r="C17" i="20"/>
  <c r="K16" i="32"/>
  <c r="I62" i="17"/>
  <c r="G62" i="17"/>
  <c r="E62" i="17"/>
  <c r="C62" i="17"/>
  <c r="I15" i="32"/>
  <c r="E61" i="17"/>
  <c r="C15" i="32"/>
  <c r="C14" i="22"/>
  <c r="E14" i="32"/>
  <c r="E60" i="17"/>
  <c r="C60" i="17"/>
  <c r="K59" i="17"/>
  <c r="G59" i="17"/>
  <c r="E13" i="32"/>
  <c r="C59" i="17"/>
  <c r="K12" i="22"/>
  <c r="I12" i="32"/>
  <c r="C58" i="17"/>
  <c r="K57" i="17"/>
  <c r="I57" i="17"/>
  <c r="G11" i="32"/>
  <c r="E57" i="17"/>
  <c r="C11" i="20"/>
  <c r="K56" i="17"/>
  <c r="G10" i="22"/>
  <c r="E56" i="17"/>
  <c r="C10" i="32"/>
  <c r="D31" i="32"/>
  <c r="D30" i="32"/>
  <c r="N28" i="32"/>
  <c r="L28" i="32"/>
  <c r="J28" i="32"/>
  <c r="H28" i="32"/>
  <c r="F28" i="32"/>
  <c r="D28" i="32"/>
  <c r="N9" i="32"/>
  <c r="M9" i="32"/>
  <c r="F9" i="32"/>
  <c r="H9" i="32"/>
  <c r="J9" i="32"/>
  <c r="L9" i="32"/>
  <c r="E9" i="32"/>
  <c r="G9" i="32"/>
  <c r="I9" i="32"/>
  <c r="K9" i="32"/>
  <c r="A4" i="32"/>
  <c r="P1" i="32"/>
  <c r="D9" i="22"/>
  <c r="L9" i="22" s="1"/>
  <c r="C9" i="22"/>
  <c r="G9" i="22" s="1"/>
  <c r="D9" i="21"/>
  <c r="L9" i="21"/>
  <c r="C9" i="21"/>
  <c r="G9" i="21" s="1"/>
  <c r="D9" i="20"/>
  <c r="L9" i="20" s="1"/>
  <c r="H9" i="20"/>
  <c r="C9" i="20"/>
  <c r="A4" i="20" s="1"/>
  <c r="P1" i="20" s="1"/>
  <c r="D9" i="19"/>
  <c r="L9" i="19" s="1"/>
  <c r="C9" i="19"/>
  <c r="K9" i="19" s="1"/>
  <c r="U9" i="17"/>
  <c r="A4" i="21"/>
  <c r="T1" i="21" s="1"/>
  <c r="H9" i="21"/>
  <c r="K9" i="21"/>
  <c r="P9" i="21"/>
  <c r="G9" i="20"/>
  <c r="V9" i="17"/>
  <c r="G15" i="20"/>
  <c r="H9" i="19"/>
  <c r="K9" i="20"/>
  <c r="O9" i="21"/>
  <c r="P9" i="22"/>
  <c r="H9" i="22"/>
  <c r="X9" i="17"/>
  <c r="W9" i="17"/>
  <c r="G16" i="19"/>
  <c r="K9" i="22" l="1"/>
  <c r="A4" i="22"/>
  <c r="T1" i="22" s="1"/>
  <c r="O9" i="22"/>
  <c r="G9" i="19"/>
  <c r="A4" i="19"/>
  <c r="P1" i="19" s="1"/>
  <c r="H23" i="19"/>
  <c r="L70" i="17"/>
  <c r="C69" i="17"/>
  <c r="J60" i="17"/>
  <c r="K70" i="17"/>
  <c r="D61" i="17"/>
  <c r="I63" i="17"/>
  <c r="D59" i="17"/>
  <c r="I70" i="17"/>
  <c r="C57" i="17"/>
  <c r="I60" i="17"/>
  <c r="K67" i="17"/>
  <c r="L68" i="17"/>
  <c r="J68" i="17"/>
  <c r="G57" i="17"/>
  <c r="C61" i="17"/>
  <c r="I68" i="17"/>
  <c r="I59" i="17"/>
  <c r="K62" i="17"/>
  <c r="E66" i="17"/>
  <c r="J64" i="17"/>
  <c r="E15" i="32"/>
  <c r="G56" i="17"/>
  <c r="K17" i="22"/>
  <c r="H65" i="17"/>
  <c r="J63" i="17"/>
  <c r="I56" i="17"/>
  <c r="F66" i="17"/>
  <c r="D19" i="19"/>
  <c r="J72" i="39"/>
  <c r="D23" i="21"/>
  <c r="G21" i="19"/>
  <c r="I21" i="19" s="1"/>
  <c r="J21" i="19" s="1"/>
  <c r="C23" i="21"/>
  <c r="E23" i="21" s="1"/>
  <c r="K11" i="21"/>
  <c r="D69" i="39"/>
  <c r="G69" i="39"/>
  <c r="H71" i="39"/>
  <c r="D17" i="19"/>
  <c r="C21" i="21"/>
  <c r="H18" i="21"/>
  <c r="K14" i="21"/>
  <c r="H11" i="19"/>
  <c r="D18" i="21"/>
  <c r="J66" i="39"/>
  <c r="L14" i="21"/>
  <c r="F72" i="39"/>
  <c r="K62" i="39"/>
  <c r="E65" i="39"/>
  <c r="C22" i="19"/>
  <c r="I67" i="39"/>
  <c r="G31" i="39"/>
  <c r="H17" i="19"/>
  <c r="I17" i="19" s="1"/>
  <c r="G14" i="21"/>
  <c r="D24" i="21"/>
  <c r="V13" i="17"/>
  <c r="F70" i="17"/>
  <c r="G17" i="22"/>
  <c r="L67" i="17"/>
  <c r="V19" i="17"/>
  <c r="F69" i="17"/>
  <c r="K17" i="32"/>
  <c r="E59" i="17"/>
  <c r="E65" i="17"/>
  <c r="J65" i="17"/>
  <c r="K63" i="17"/>
  <c r="H31" i="17"/>
  <c r="H12" i="20"/>
  <c r="L12" i="20" s="1"/>
  <c r="E58" i="17"/>
  <c r="H64" i="17"/>
  <c r="L66" i="17"/>
  <c r="D64" i="17"/>
  <c r="F64" i="17"/>
  <c r="H13" i="20"/>
  <c r="L13" i="20" s="1"/>
  <c r="L65" i="17"/>
  <c r="G14" i="20"/>
  <c r="G14" i="22"/>
  <c r="I61" i="17"/>
  <c r="H62" i="17"/>
  <c r="D10" i="20"/>
  <c r="G20" i="20"/>
  <c r="I20" i="20" s="1"/>
  <c r="K24" i="32"/>
  <c r="G64" i="17"/>
  <c r="D62" i="17"/>
  <c r="L64" i="17"/>
  <c r="K61" i="17"/>
  <c r="H61" i="17"/>
  <c r="D56" i="17"/>
  <c r="G12" i="22"/>
  <c r="C56" i="17"/>
  <c r="G10" i="32"/>
  <c r="C17" i="32"/>
  <c r="V17" i="17"/>
  <c r="D21" i="20"/>
  <c r="G19" i="32"/>
  <c r="D16" i="22"/>
  <c r="H17" i="22"/>
  <c r="U21" i="17"/>
  <c r="L22" i="22"/>
  <c r="L23" i="20"/>
  <c r="H15" i="20"/>
  <c r="L15" i="20" s="1"/>
  <c r="D15" i="22"/>
  <c r="L58" i="17"/>
  <c r="L10" i="22"/>
  <c r="H21" i="20"/>
  <c r="C10" i="20"/>
  <c r="U17" i="17"/>
  <c r="I58" i="17"/>
  <c r="D67" i="17"/>
  <c r="F67" i="17"/>
  <c r="H67" i="17"/>
  <c r="J70" i="17"/>
  <c r="H60" i="39"/>
  <c r="D70" i="39"/>
  <c r="F60" i="39"/>
  <c r="H19" i="21"/>
  <c r="I19" i="21" s="1"/>
  <c r="I14" i="19"/>
  <c r="D58" i="39"/>
  <c r="J67" i="39"/>
  <c r="D12" i="21"/>
  <c r="L20" i="21"/>
  <c r="M20" i="21" s="1"/>
  <c r="E64" i="39"/>
  <c r="K15" i="21"/>
  <c r="G72" i="39"/>
  <c r="C24" i="21"/>
  <c r="C58" i="39"/>
  <c r="C10" i="19"/>
  <c r="E10" i="19" s="1"/>
  <c r="F10" i="19" s="1"/>
  <c r="V24" i="39"/>
  <c r="D14" i="19"/>
  <c r="E14" i="19" s="1"/>
  <c r="H72" i="39"/>
  <c r="G18" i="21"/>
  <c r="U13" i="39"/>
  <c r="I66" i="39"/>
  <c r="K14" i="19"/>
  <c r="C62" i="39"/>
  <c r="C11" i="19"/>
  <c r="G64" i="39"/>
  <c r="L13" i="21"/>
  <c r="M13" i="21" s="1"/>
  <c r="K66" i="39"/>
  <c r="F69" i="39"/>
  <c r="D67" i="39"/>
  <c r="J64" i="39"/>
  <c r="I59" i="39"/>
  <c r="L59" i="39"/>
  <c r="H66" i="39"/>
  <c r="H23" i="21"/>
  <c r="E62" i="39"/>
  <c r="U20" i="39"/>
  <c r="H64" i="39"/>
  <c r="C31" i="39"/>
  <c r="C67" i="39"/>
  <c r="C16" i="21"/>
  <c r="E16" i="21" s="1"/>
  <c r="K71" i="39"/>
  <c r="G62" i="39"/>
  <c r="J61" i="39"/>
  <c r="F62" i="39"/>
  <c r="I64" i="39"/>
  <c r="H31" i="39"/>
  <c r="D64" i="39"/>
  <c r="K23" i="21"/>
  <c r="L23" i="21"/>
  <c r="H13" i="21"/>
  <c r="H22" i="19"/>
  <c r="K61" i="39"/>
  <c r="I11" i="21"/>
  <c r="J11" i="21" s="1"/>
  <c r="G12" i="19"/>
  <c r="I12" i="19" s="1"/>
  <c r="C16" i="19"/>
  <c r="E16" i="19" s="1"/>
  <c r="F31" i="39"/>
  <c r="J14" i="19"/>
  <c r="H14" i="21"/>
  <c r="E66" i="39"/>
  <c r="L11" i="21"/>
  <c r="I68" i="39"/>
  <c r="C17" i="19"/>
  <c r="G17" i="21"/>
  <c r="J59" i="39"/>
  <c r="I71" i="39"/>
  <c r="K21" i="21"/>
  <c r="M64" i="39"/>
  <c r="K63" i="39"/>
  <c r="G24" i="19"/>
  <c r="H20" i="21"/>
  <c r="I20" i="21" s="1"/>
  <c r="N64" i="39"/>
  <c r="V20" i="39"/>
  <c r="K18" i="21"/>
  <c r="V15" i="39"/>
  <c r="G66" i="39"/>
  <c r="C19" i="19"/>
  <c r="L18" i="21"/>
  <c r="K68" i="39"/>
  <c r="D62" i="39"/>
  <c r="J62" i="39"/>
  <c r="J31" i="39"/>
  <c r="D19" i="21"/>
  <c r="H69" i="39"/>
  <c r="L10" i="21"/>
  <c r="M10" i="21" s="1"/>
  <c r="L21" i="21"/>
  <c r="H13" i="19"/>
  <c r="L13" i="19" s="1"/>
  <c r="F61" i="39"/>
  <c r="H68" i="39"/>
  <c r="V16" i="39"/>
  <c r="E67" i="39"/>
  <c r="L15" i="21"/>
  <c r="G23" i="21"/>
  <c r="U21" i="39"/>
  <c r="G18" i="19"/>
  <c r="U15" i="39"/>
  <c r="C19" i="21"/>
  <c r="H24" i="19"/>
  <c r="P21" i="22"/>
  <c r="G24" i="32"/>
  <c r="I24" i="32"/>
  <c r="I28" i="32" s="1"/>
  <c r="U18" i="17"/>
  <c r="D58" i="17"/>
  <c r="F59" i="17"/>
  <c r="K23" i="22"/>
  <c r="C22" i="22"/>
  <c r="K22" i="22"/>
  <c r="G14" i="32"/>
  <c r="K58" i="17"/>
  <c r="I69" i="17"/>
  <c r="D66" i="17"/>
  <c r="H69" i="17"/>
  <c r="L13" i="22"/>
  <c r="I17" i="32"/>
  <c r="I13" i="32"/>
  <c r="G21" i="22"/>
  <c r="G22" i="32"/>
  <c r="C22" i="20"/>
  <c r="E22" i="20" s="1"/>
  <c r="C10" i="22"/>
  <c r="E10" i="22" s="1"/>
  <c r="K12" i="32"/>
  <c r="L59" i="17"/>
  <c r="E63" i="17"/>
  <c r="E17" i="32"/>
  <c r="C12" i="32"/>
  <c r="H59" i="17"/>
  <c r="C20" i="20"/>
  <c r="L17" i="22"/>
  <c r="M17" i="22" s="1"/>
  <c r="N17" i="22" s="1"/>
  <c r="L20" i="20"/>
  <c r="D68" i="17"/>
  <c r="I14" i="32"/>
  <c r="D11" i="22"/>
  <c r="E12" i="32"/>
  <c r="U10" i="17"/>
  <c r="D24" i="22"/>
  <c r="P24" i="22" s="1"/>
  <c r="M63" i="17"/>
  <c r="V21" i="17"/>
  <c r="L14" i="22"/>
  <c r="H10" i="22"/>
  <c r="I10" i="22" s="1"/>
  <c r="P19" i="22"/>
  <c r="L11" i="20"/>
  <c r="M58" i="17"/>
  <c r="K18" i="22"/>
  <c r="K64" i="17"/>
  <c r="V14" i="17"/>
  <c r="G22" i="22"/>
  <c r="U15" i="17"/>
  <c r="M19" i="32"/>
  <c r="D20" i="22"/>
  <c r="U16" i="17"/>
  <c r="I21" i="32"/>
  <c r="I24" i="22"/>
  <c r="J24" i="22" s="1"/>
  <c r="V16" i="17"/>
  <c r="E22" i="32"/>
  <c r="G22" i="20"/>
  <c r="D13" i="22"/>
  <c r="K11" i="32"/>
  <c r="G60" i="17"/>
  <c r="C63" i="17"/>
  <c r="G68" i="17"/>
  <c r="K19" i="22"/>
  <c r="K19" i="32"/>
  <c r="K14" i="22"/>
  <c r="K14" i="32"/>
  <c r="G17" i="32"/>
  <c r="C17" i="22"/>
  <c r="F57" i="17"/>
  <c r="F56" i="17"/>
  <c r="H10" i="20"/>
  <c r="M22" i="32"/>
  <c r="G17" i="20"/>
  <c r="K17" i="20" s="1"/>
  <c r="H22" i="20"/>
  <c r="L22" i="20" s="1"/>
  <c r="U14" i="17"/>
  <c r="V22" i="17"/>
  <c r="G12" i="20"/>
  <c r="C16" i="22"/>
  <c r="G16" i="32"/>
  <c r="E24" i="32"/>
  <c r="E28" i="32" s="1"/>
  <c r="G24" i="20"/>
  <c r="V15" i="17"/>
  <c r="K21" i="32"/>
  <c r="K21" i="22"/>
  <c r="H19" i="20"/>
  <c r="L12" i="22"/>
  <c r="G19" i="20"/>
  <c r="V20" i="17"/>
  <c r="K65" i="17"/>
  <c r="G10" i="20"/>
  <c r="N60" i="17"/>
  <c r="N61" i="17"/>
  <c r="D33" i="17"/>
  <c r="C15" i="20"/>
  <c r="E10" i="32"/>
  <c r="L69" i="17"/>
  <c r="L31" i="17"/>
  <c r="L23" i="22"/>
  <c r="I20" i="32"/>
  <c r="G20" i="22"/>
  <c r="V18" i="17"/>
  <c r="J66" i="17"/>
  <c r="H20" i="22"/>
  <c r="C13" i="32"/>
  <c r="C13" i="20"/>
  <c r="H63" i="17"/>
  <c r="D17" i="22"/>
  <c r="I10" i="32"/>
  <c r="E18" i="32"/>
  <c r="G18" i="20"/>
  <c r="E18" i="22"/>
  <c r="F18" i="22" s="1"/>
  <c r="C13" i="22"/>
  <c r="G13" i="32"/>
  <c r="I31" i="17"/>
  <c r="G23" i="22"/>
  <c r="G21" i="20"/>
  <c r="G16" i="20"/>
  <c r="E16" i="32"/>
  <c r="C33" i="17"/>
  <c r="E21" i="32"/>
  <c r="C20" i="22"/>
  <c r="G13" i="22"/>
  <c r="G13" i="20"/>
  <c r="J58" i="17"/>
  <c r="H12" i="22"/>
  <c r="H11" i="22"/>
  <c r="U23" i="17"/>
  <c r="V23" i="17"/>
  <c r="G66" i="17"/>
  <c r="W20" i="17"/>
  <c r="V24" i="17"/>
  <c r="H17" i="20"/>
  <c r="G61" i="17"/>
  <c r="G15" i="32"/>
  <c r="C31" i="17"/>
  <c r="D14" i="20"/>
  <c r="C18" i="20"/>
  <c r="G15" i="22"/>
  <c r="E31" i="17"/>
  <c r="G23" i="20"/>
  <c r="K20" i="22"/>
  <c r="K20" i="32"/>
  <c r="K15" i="22"/>
  <c r="K15" i="32"/>
  <c r="G23" i="32"/>
  <c r="C34" i="17"/>
  <c r="E11" i="20"/>
  <c r="F11" i="20" s="1"/>
  <c r="K10" i="22"/>
  <c r="C21" i="32"/>
  <c r="G31" i="17"/>
  <c r="C16" i="20"/>
  <c r="C11" i="32"/>
  <c r="G18" i="22"/>
  <c r="I18" i="32"/>
  <c r="C23" i="22"/>
  <c r="K23" i="32"/>
  <c r="K31" i="17"/>
  <c r="G11" i="20"/>
  <c r="K11" i="20" s="1"/>
  <c r="E11" i="32"/>
  <c r="C23" i="20"/>
  <c r="K13" i="32"/>
  <c r="K13" i="22"/>
  <c r="C21" i="20"/>
  <c r="K18" i="32"/>
  <c r="C18" i="32"/>
  <c r="C15" i="22"/>
  <c r="G18" i="32"/>
  <c r="H68" i="17"/>
  <c r="D22" i="22"/>
  <c r="E19" i="22"/>
  <c r="F19" i="22" s="1"/>
  <c r="K10" i="32"/>
  <c r="D17" i="20"/>
  <c r="D63" i="17"/>
  <c r="C16" i="32"/>
  <c r="U12" i="17"/>
  <c r="J31" i="17"/>
  <c r="H23" i="22"/>
  <c r="U22" i="17"/>
  <c r="D16" i="20"/>
  <c r="L16" i="20" s="1"/>
  <c r="X12" i="17"/>
  <c r="U24" i="17"/>
  <c r="F63" i="17"/>
  <c r="L11" i="22"/>
  <c r="L57" i="17"/>
  <c r="D57" i="17"/>
  <c r="G16" i="22"/>
  <c r="I16" i="32"/>
  <c r="C24" i="22"/>
  <c r="G70" i="17"/>
  <c r="M24" i="22"/>
  <c r="N24" i="22"/>
  <c r="G19" i="22"/>
  <c r="I65" i="17"/>
  <c r="H16" i="22"/>
  <c r="H15" i="22"/>
  <c r="D12" i="22"/>
  <c r="D14" i="22"/>
  <c r="U11" i="17"/>
  <c r="D34" i="17"/>
  <c r="C11" i="22"/>
  <c r="C21" i="22"/>
  <c r="G21" i="32"/>
  <c r="C14" i="20"/>
  <c r="C14" i="32"/>
  <c r="C19" i="32"/>
  <c r="I11" i="32"/>
  <c r="G11" i="22"/>
  <c r="D69" i="17"/>
  <c r="D31" i="17"/>
  <c r="K11" i="22"/>
  <c r="F31" i="17"/>
  <c r="L18" i="22"/>
  <c r="P18" i="22" s="1"/>
  <c r="K60" i="17"/>
  <c r="H24" i="20"/>
  <c r="L24" i="20" s="1"/>
  <c r="C19" i="20"/>
  <c r="C12" i="22"/>
  <c r="G12" i="32"/>
  <c r="G58" i="17"/>
  <c r="H14" i="20"/>
  <c r="D19" i="20"/>
  <c r="L16" i="22"/>
  <c r="L18" i="20"/>
  <c r="H14" i="22"/>
  <c r="C22" i="32"/>
  <c r="V11" i="17"/>
  <c r="C24" i="20"/>
  <c r="C24" i="32"/>
  <c r="C28" i="32" s="1"/>
  <c r="U19" i="17"/>
  <c r="C12" i="20"/>
  <c r="K16" i="22"/>
  <c r="V12" i="39"/>
  <c r="C20" i="21"/>
  <c r="G68" i="39"/>
  <c r="I63" i="39"/>
  <c r="E61" i="39"/>
  <c r="G13" i="19"/>
  <c r="F68" i="39"/>
  <c r="H20" i="19"/>
  <c r="I20" i="19" s="1"/>
  <c r="D15" i="21"/>
  <c r="H63" i="39"/>
  <c r="D61" i="39"/>
  <c r="I70" i="39"/>
  <c r="G22" i="21"/>
  <c r="K65" i="39"/>
  <c r="K17" i="21"/>
  <c r="C61" i="39"/>
  <c r="C13" i="19"/>
  <c r="L24" i="21"/>
  <c r="L31" i="39"/>
  <c r="L72" i="39"/>
  <c r="D20" i="19"/>
  <c r="D68" i="39"/>
  <c r="H15" i="19"/>
  <c r="F63" i="39"/>
  <c r="H58" i="39"/>
  <c r="D10" i="21"/>
  <c r="D34" i="39"/>
  <c r="C22" i="21"/>
  <c r="G70" i="39"/>
  <c r="E63" i="39"/>
  <c r="G15" i="19"/>
  <c r="G58" i="39"/>
  <c r="C10" i="21"/>
  <c r="H65" i="39"/>
  <c r="D17" i="21"/>
  <c r="J60" i="39"/>
  <c r="H12" i="21"/>
  <c r="U14" i="39"/>
  <c r="C34" i="39"/>
  <c r="G24" i="21"/>
  <c r="I72" i="39"/>
  <c r="I31" i="39"/>
  <c r="K19" i="21"/>
  <c r="C15" i="19"/>
  <c r="C63" i="39"/>
  <c r="E58" i="39"/>
  <c r="G10" i="19"/>
  <c r="U16" i="39"/>
  <c r="U19" i="39"/>
  <c r="V23" i="39"/>
  <c r="V22" i="39"/>
  <c r="K22" i="21"/>
  <c r="K70" i="39"/>
  <c r="C66" i="39"/>
  <c r="J70" i="39"/>
  <c r="L65" i="39"/>
  <c r="L17" i="21"/>
  <c r="J58" i="39"/>
  <c r="H10" i="21"/>
  <c r="V21" i="39"/>
  <c r="K58" i="39"/>
  <c r="E68" i="39"/>
  <c r="C15" i="21"/>
  <c r="G63" i="39"/>
  <c r="G10" i="21"/>
  <c r="I58" i="39"/>
  <c r="E14" i="21"/>
  <c r="F14" i="21" s="1"/>
  <c r="H70" i="39"/>
  <c r="H17" i="21"/>
  <c r="J65" i="39"/>
  <c r="L60" i="39"/>
  <c r="K24" i="21"/>
  <c r="K31" i="39"/>
  <c r="K72" i="39"/>
  <c r="C68" i="39"/>
  <c r="C20" i="19"/>
  <c r="K60" i="39"/>
  <c r="K12" i="21"/>
  <c r="L67" i="39"/>
  <c r="L19" i="21"/>
  <c r="D15" i="19"/>
  <c r="D63" i="39"/>
  <c r="H10" i="19"/>
  <c r="L10" i="19" s="1"/>
  <c r="F58" i="39"/>
  <c r="X10" i="39"/>
  <c r="V13" i="39"/>
  <c r="E70" i="39"/>
  <c r="G22" i="19"/>
  <c r="C17" i="21"/>
  <c r="G65" i="39"/>
  <c r="W17" i="39"/>
  <c r="I60" i="39"/>
  <c r="D22" i="21"/>
  <c r="P22" i="21" s="1"/>
  <c r="U10" i="39"/>
  <c r="G12" i="21"/>
  <c r="L64" i="39"/>
  <c r="H62" i="39"/>
  <c r="G21" i="21"/>
  <c r="K16" i="21"/>
  <c r="C12" i="19"/>
  <c r="U18" i="39"/>
  <c r="V14" i="39"/>
  <c r="D33" i="39"/>
  <c r="D23" i="19"/>
  <c r="L23" i="19" s="1"/>
  <c r="D31" i="39"/>
  <c r="D71" i="39"/>
  <c r="H18" i="19"/>
  <c r="F66" i="39"/>
  <c r="D59" i="39"/>
  <c r="D11" i="19"/>
  <c r="C23" i="19"/>
  <c r="C33" i="39"/>
  <c r="C13" i="21"/>
  <c r="H19" i="19"/>
  <c r="L19" i="19" s="1"/>
  <c r="F67" i="39"/>
  <c r="D60" i="39"/>
  <c r="D12" i="19"/>
  <c r="L12" i="19" s="1"/>
  <c r="W24" i="39"/>
  <c r="C24" i="19"/>
  <c r="C72" i="39"/>
  <c r="L16" i="21"/>
  <c r="D24" i="19"/>
  <c r="U11" i="39"/>
  <c r="H61" i="39"/>
  <c r="H21" i="21"/>
  <c r="L70" i="39"/>
  <c r="D18" i="19"/>
  <c r="H15" i="21"/>
  <c r="D21" i="19"/>
  <c r="L21" i="19" s="1"/>
  <c r="C21" i="19"/>
  <c r="C11" i="21"/>
  <c r="G59" i="39"/>
  <c r="U23" i="39"/>
  <c r="V18" i="39"/>
  <c r="H16" i="21"/>
  <c r="U12" i="39"/>
  <c r="F64" i="39"/>
  <c r="H16" i="19"/>
  <c r="H59" i="39"/>
  <c r="D21" i="21"/>
  <c r="U22" i="39"/>
  <c r="L71" i="39"/>
  <c r="E71" i="39"/>
  <c r="G23" i="19"/>
  <c r="E31" i="39"/>
  <c r="I61" i="39"/>
  <c r="E59" i="39"/>
  <c r="G11" i="19"/>
  <c r="V19" i="39"/>
  <c r="C12" i="21"/>
  <c r="D22" i="19"/>
  <c r="L11" i="19" l="1"/>
  <c r="O19" i="21"/>
  <c r="F23" i="21"/>
  <c r="E17" i="19"/>
  <c r="M14" i="21"/>
  <c r="E19" i="19"/>
  <c r="F19" i="19" s="1"/>
  <c r="X20" i="39"/>
  <c r="M12" i="32"/>
  <c r="I15" i="20"/>
  <c r="J15" i="20" s="1"/>
  <c r="O14" i="22"/>
  <c r="X19" i="17"/>
  <c r="K20" i="20"/>
  <c r="X13" i="17"/>
  <c r="I17" i="22"/>
  <c r="K10" i="20"/>
  <c r="L21" i="20"/>
  <c r="O17" i="22"/>
  <c r="O14" i="21"/>
  <c r="I18" i="19"/>
  <c r="E18" i="21"/>
  <c r="F18" i="21" s="1"/>
  <c r="F16" i="21"/>
  <c r="W21" i="39"/>
  <c r="J19" i="21"/>
  <c r="F14" i="19"/>
  <c r="L15" i="19"/>
  <c r="O16" i="21"/>
  <c r="I18" i="21"/>
  <c r="P18" i="21"/>
  <c r="P24" i="21"/>
  <c r="N14" i="21"/>
  <c r="L24" i="19"/>
  <c r="E24" i="21"/>
  <c r="F24" i="21" s="1"/>
  <c r="I14" i="21"/>
  <c r="J14" i="21" s="1"/>
  <c r="J17" i="19"/>
  <c r="X15" i="39"/>
  <c r="L14" i="19"/>
  <c r="M14" i="19" s="1"/>
  <c r="L17" i="19"/>
  <c r="P13" i="21"/>
  <c r="F16" i="19"/>
  <c r="I12" i="22"/>
  <c r="J12" i="22" s="1"/>
  <c r="L10" i="20"/>
  <c r="J10" i="22"/>
  <c r="E10" i="20"/>
  <c r="F10" i="20" s="1"/>
  <c r="M22" i="22"/>
  <c r="N22" i="22" s="1"/>
  <c r="I14" i="20"/>
  <c r="J14" i="20" s="1"/>
  <c r="K28" i="32"/>
  <c r="J20" i="20"/>
  <c r="W19" i="17"/>
  <c r="X17" i="17"/>
  <c r="F22" i="20"/>
  <c r="M70" i="17"/>
  <c r="M24" i="32"/>
  <c r="W24" i="17"/>
  <c r="M17" i="32"/>
  <c r="C30" i="32"/>
  <c r="J17" i="22"/>
  <c r="P15" i="22"/>
  <c r="P13" i="22"/>
  <c r="O19" i="22"/>
  <c r="Q19" i="22" s="1"/>
  <c r="X18" i="17"/>
  <c r="M65" i="17"/>
  <c r="P10" i="22"/>
  <c r="N59" i="17"/>
  <c r="O22" i="22"/>
  <c r="P22" i="22"/>
  <c r="N67" i="39"/>
  <c r="O23" i="21"/>
  <c r="M15" i="21"/>
  <c r="N15" i="21" s="1"/>
  <c r="X16" i="39"/>
  <c r="J18" i="21"/>
  <c r="K16" i="19"/>
  <c r="N20" i="21"/>
  <c r="K17" i="19"/>
  <c r="M23" i="21"/>
  <c r="W18" i="39"/>
  <c r="P23" i="21"/>
  <c r="P12" i="21"/>
  <c r="X23" i="39"/>
  <c r="K10" i="19"/>
  <c r="M10" i="19" s="1"/>
  <c r="N10" i="19" s="1"/>
  <c r="X18" i="39"/>
  <c r="F17" i="19"/>
  <c r="N10" i="21"/>
  <c r="I17" i="21"/>
  <c r="I13" i="21"/>
  <c r="J13" i="21" s="1"/>
  <c r="K18" i="19"/>
  <c r="W22" i="39"/>
  <c r="L18" i="19"/>
  <c r="P20" i="21"/>
  <c r="L22" i="19"/>
  <c r="J20" i="21"/>
  <c r="N23" i="21"/>
  <c r="P15" i="21"/>
  <c r="J18" i="19"/>
  <c r="M18" i="21"/>
  <c r="N18" i="21" s="1"/>
  <c r="K19" i="19"/>
  <c r="M19" i="19" s="1"/>
  <c r="N19" i="19" s="1"/>
  <c r="O24" i="21"/>
  <c r="E22" i="19"/>
  <c r="F22" i="19" s="1"/>
  <c r="N13" i="21"/>
  <c r="X19" i="39"/>
  <c r="K11" i="19"/>
  <c r="M11" i="19" s="1"/>
  <c r="I15" i="21"/>
  <c r="J15" i="21" s="1"/>
  <c r="P14" i="21"/>
  <c r="X22" i="39"/>
  <c r="J12" i="19"/>
  <c r="E19" i="21"/>
  <c r="F19" i="21" s="1"/>
  <c r="M21" i="21"/>
  <c r="N21" i="21" s="1"/>
  <c r="O18" i="21"/>
  <c r="P19" i="21"/>
  <c r="J23" i="21"/>
  <c r="I23" i="21"/>
  <c r="P11" i="21"/>
  <c r="M11" i="21"/>
  <c r="N11" i="21" s="1"/>
  <c r="W16" i="39"/>
  <c r="W10" i="39"/>
  <c r="I24" i="19"/>
  <c r="J24" i="19" s="1"/>
  <c r="X13" i="39"/>
  <c r="L14" i="20"/>
  <c r="X15" i="17"/>
  <c r="I10" i="20"/>
  <c r="J10" i="20" s="1"/>
  <c r="P20" i="22"/>
  <c r="N62" i="17"/>
  <c r="E20" i="20"/>
  <c r="E17" i="22"/>
  <c r="M14" i="22"/>
  <c r="N14" i="22" s="1"/>
  <c r="M23" i="22"/>
  <c r="O18" i="22"/>
  <c r="P12" i="22"/>
  <c r="F20" i="20"/>
  <c r="W12" i="17"/>
  <c r="X11" i="17"/>
  <c r="F10" i="22"/>
  <c r="I21" i="22"/>
  <c r="J21" i="22" s="1"/>
  <c r="M12" i="22"/>
  <c r="N12" i="22" s="1"/>
  <c r="X14" i="17"/>
  <c r="I22" i="22"/>
  <c r="J22" i="22" s="1"/>
  <c r="I19" i="20"/>
  <c r="J19" i="20" s="1"/>
  <c r="M68" i="17"/>
  <c r="X16" i="17"/>
  <c r="K15" i="20"/>
  <c r="E15" i="20"/>
  <c r="F15" i="20" s="1"/>
  <c r="E16" i="22"/>
  <c r="F16" i="22" s="1"/>
  <c r="N68" i="17"/>
  <c r="X23" i="17"/>
  <c r="M19" i="22"/>
  <c r="N19" i="22"/>
  <c r="W17" i="17"/>
  <c r="L19" i="20"/>
  <c r="K22" i="20"/>
  <c r="M22" i="20" s="1"/>
  <c r="F17" i="22"/>
  <c r="I12" i="20"/>
  <c r="J12" i="20" s="1"/>
  <c r="W22" i="17"/>
  <c r="M21" i="22"/>
  <c r="N21" i="22" s="1"/>
  <c r="X22" i="17"/>
  <c r="I22" i="20"/>
  <c r="J22" i="20" s="1"/>
  <c r="P23" i="22"/>
  <c r="P17" i="22"/>
  <c r="M11" i="20"/>
  <c r="N11" i="20" s="1"/>
  <c r="E19" i="20"/>
  <c r="F19" i="20" s="1"/>
  <c r="K19" i="20"/>
  <c r="M56" i="17"/>
  <c r="M10" i="32"/>
  <c r="W10" i="17"/>
  <c r="N70" i="17"/>
  <c r="I20" i="22"/>
  <c r="J20" i="22"/>
  <c r="O20" i="22"/>
  <c r="E20" i="22"/>
  <c r="F20" i="22"/>
  <c r="M10" i="22"/>
  <c r="N10" i="22"/>
  <c r="O10" i="22"/>
  <c r="M60" i="17"/>
  <c r="M14" i="32"/>
  <c r="W14" i="17"/>
  <c r="E22" i="22"/>
  <c r="F22" i="22" s="1"/>
  <c r="X21" i="17"/>
  <c r="N67" i="17"/>
  <c r="N56" i="17"/>
  <c r="X10" i="17"/>
  <c r="G28" i="32"/>
  <c r="C31" i="32"/>
  <c r="J18" i="22"/>
  <c r="I18" i="22"/>
  <c r="E21" i="20"/>
  <c r="F21" i="20" s="1"/>
  <c r="K21" i="20"/>
  <c r="N23" i="22"/>
  <c r="W13" i="17"/>
  <c r="M59" i="17"/>
  <c r="M13" i="32"/>
  <c r="E12" i="20"/>
  <c r="F12" i="20" s="1"/>
  <c r="K12" i="20"/>
  <c r="N58" i="17"/>
  <c r="N64" i="17"/>
  <c r="I17" i="20"/>
  <c r="J17" i="20" s="1"/>
  <c r="M21" i="32"/>
  <c r="W21" i="17"/>
  <c r="M67" i="17"/>
  <c r="E23" i="20"/>
  <c r="F23" i="20"/>
  <c r="K23" i="20"/>
  <c r="X24" i="17"/>
  <c r="O13" i="22"/>
  <c r="E13" i="22"/>
  <c r="F13" i="22" s="1"/>
  <c r="I11" i="22"/>
  <c r="J11" i="22"/>
  <c r="I11" i="20"/>
  <c r="J11" i="20" s="1"/>
  <c r="E18" i="20"/>
  <c r="F18" i="20"/>
  <c r="K18" i="20"/>
  <c r="I16" i="22"/>
  <c r="J16" i="22"/>
  <c r="O16" i="22"/>
  <c r="M18" i="32"/>
  <c r="M64" i="17"/>
  <c r="I13" i="22"/>
  <c r="J13" i="22" s="1"/>
  <c r="I24" i="20"/>
  <c r="J24" i="20" s="1"/>
  <c r="N57" i="17"/>
  <c r="N65" i="17"/>
  <c r="I18" i="20"/>
  <c r="J18" i="20"/>
  <c r="I14" i="22"/>
  <c r="J14" i="22" s="1"/>
  <c r="M18" i="22"/>
  <c r="N18" i="22" s="1"/>
  <c r="E14" i="20"/>
  <c r="F14" i="20"/>
  <c r="K14" i="20"/>
  <c r="N31" i="17"/>
  <c r="N69" i="17"/>
  <c r="M20" i="20"/>
  <c r="N20" i="20" s="1"/>
  <c r="O23" i="22"/>
  <c r="E23" i="22"/>
  <c r="F23" i="22"/>
  <c r="M69" i="17"/>
  <c r="M23" i="32"/>
  <c r="M31" i="17"/>
  <c r="O15" i="22"/>
  <c r="E15" i="22"/>
  <c r="F15" i="22" s="1"/>
  <c r="O21" i="22"/>
  <c r="E21" i="22"/>
  <c r="F21" i="22" s="1"/>
  <c r="P16" i="22"/>
  <c r="I16" i="20"/>
  <c r="J16" i="20"/>
  <c r="O11" i="22"/>
  <c r="E11" i="22"/>
  <c r="F11" i="22" s="1"/>
  <c r="M15" i="22"/>
  <c r="N15" i="22"/>
  <c r="W23" i="17"/>
  <c r="I21" i="20"/>
  <c r="J21" i="20" s="1"/>
  <c r="E13" i="20"/>
  <c r="F13" i="20"/>
  <c r="K13" i="20"/>
  <c r="M16" i="22"/>
  <c r="N16" i="22"/>
  <c r="M11" i="22"/>
  <c r="N11" i="22" s="1"/>
  <c r="I19" i="22"/>
  <c r="J19" i="22" s="1"/>
  <c r="M57" i="17"/>
  <c r="M11" i="32"/>
  <c r="M61" i="17"/>
  <c r="M15" i="32"/>
  <c r="N66" i="17"/>
  <c r="X20" i="17"/>
  <c r="M20" i="22"/>
  <c r="N20" i="22" s="1"/>
  <c r="M13" i="22"/>
  <c r="N13" i="22" s="1"/>
  <c r="I23" i="20"/>
  <c r="J23" i="20" s="1"/>
  <c r="W15" i="17"/>
  <c r="P11" i="22"/>
  <c r="I23" i="22"/>
  <c r="J23" i="22" s="1"/>
  <c r="N63" i="17"/>
  <c r="E16" i="20"/>
  <c r="F16" i="20" s="1"/>
  <c r="K16" i="20"/>
  <c r="W11" i="17"/>
  <c r="L17" i="20"/>
  <c r="M17" i="20" s="1"/>
  <c r="E17" i="20"/>
  <c r="F17" i="20"/>
  <c r="M62" i="17"/>
  <c r="M16" i="32"/>
  <c r="W16" i="17"/>
  <c r="I15" i="22"/>
  <c r="J15" i="22" s="1"/>
  <c r="M20" i="32"/>
  <c r="M66" i="17"/>
  <c r="E24" i="20"/>
  <c r="F24" i="20"/>
  <c r="K24" i="20"/>
  <c r="O12" i="22"/>
  <c r="E12" i="22"/>
  <c r="F12" i="22" s="1"/>
  <c r="P14" i="22"/>
  <c r="Q14" i="22" s="1"/>
  <c r="E14" i="22"/>
  <c r="F14" i="22" s="1"/>
  <c r="E24" i="22"/>
  <c r="O24" i="22"/>
  <c r="F24" i="22"/>
  <c r="I13" i="20"/>
  <c r="J13" i="20" s="1"/>
  <c r="W18" i="17"/>
  <c r="K20" i="19"/>
  <c r="E20" i="19"/>
  <c r="F20" i="19" s="1"/>
  <c r="M59" i="39"/>
  <c r="O15" i="21"/>
  <c r="E15" i="21"/>
  <c r="F15" i="21" s="1"/>
  <c r="N69" i="39"/>
  <c r="M68" i="39"/>
  <c r="O22" i="21"/>
  <c r="E22" i="21"/>
  <c r="F22" i="21"/>
  <c r="N62" i="39"/>
  <c r="O13" i="21"/>
  <c r="E13" i="21"/>
  <c r="F13" i="21" s="1"/>
  <c r="I23" i="19"/>
  <c r="J23" i="19" s="1"/>
  <c r="M71" i="39"/>
  <c r="M31" i="39"/>
  <c r="N58" i="39"/>
  <c r="N65" i="39"/>
  <c r="K23" i="19"/>
  <c r="E23" i="19"/>
  <c r="F23" i="19" s="1"/>
  <c r="P17" i="21"/>
  <c r="M58" i="39"/>
  <c r="K13" i="19"/>
  <c r="E13" i="19"/>
  <c r="F13" i="19" s="1"/>
  <c r="N70" i="39"/>
  <c r="E12" i="21"/>
  <c r="F12" i="21" s="1"/>
  <c r="O12" i="21"/>
  <c r="N66" i="39"/>
  <c r="M61" i="39"/>
  <c r="W13" i="39"/>
  <c r="M17" i="21"/>
  <c r="N17" i="21"/>
  <c r="M63" i="39"/>
  <c r="O20" i="21"/>
  <c r="E20" i="21"/>
  <c r="F20" i="21" s="1"/>
  <c r="I19" i="19"/>
  <c r="J19" i="19" s="1"/>
  <c r="M19" i="21"/>
  <c r="N19" i="21"/>
  <c r="E24" i="19"/>
  <c r="F24" i="19" s="1"/>
  <c r="K24" i="19"/>
  <c r="M70" i="39"/>
  <c r="M66" i="39"/>
  <c r="J17" i="21"/>
  <c r="I24" i="21"/>
  <c r="J24" i="21" s="1"/>
  <c r="X17" i="39"/>
  <c r="I11" i="19"/>
  <c r="J11" i="19" s="1"/>
  <c r="K21" i="19"/>
  <c r="E21" i="19"/>
  <c r="F21" i="19"/>
  <c r="M12" i="21"/>
  <c r="N12" i="21" s="1"/>
  <c r="M22" i="21"/>
  <c r="N22" i="21" s="1"/>
  <c r="N68" i="39"/>
  <c r="M67" i="39"/>
  <c r="N60" i="39"/>
  <c r="X21" i="39"/>
  <c r="W11" i="39"/>
  <c r="M24" i="21"/>
  <c r="N24" i="21" s="1"/>
  <c r="N72" i="39"/>
  <c r="X24" i="39"/>
  <c r="I10" i="19"/>
  <c r="J10" i="19" s="1"/>
  <c r="X14" i="39"/>
  <c r="N63" i="39"/>
  <c r="I13" i="19"/>
  <c r="J13" i="19"/>
  <c r="W23" i="39"/>
  <c r="P21" i="21"/>
  <c r="E21" i="21"/>
  <c r="F21" i="21" s="1"/>
  <c r="N59" i="39"/>
  <c r="X11" i="39"/>
  <c r="E11" i="19"/>
  <c r="F11" i="19" s="1"/>
  <c r="K15" i="19"/>
  <c r="E15" i="19"/>
  <c r="F15" i="19" s="1"/>
  <c r="W20" i="39"/>
  <c r="J20" i="19"/>
  <c r="L16" i="19"/>
  <c r="I16" i="19"/>
  <c r="J16" i="19"/>
  <c r="M62" i="39"/>
  <c r="K12" i="19"/>
  <c r="E12" i="19"/>
  <c r="F12" i="19" s="1"/>
  <c r="W19" i="39"/>
  <c r="M60" i="39"/>
  <c r="M65" i="39"/>
  <c r="P10" i="21"/>
  <c r="F18" i="19"/>
  <c r="W12" i="39"/>
  <c r="M16" i="21"/>
  <c r="N16" i="21" s="1"/>
  <c r="I22" i="21"/>
  <c r="J22" i="21"/>
  <c r="O11" i="21"/>
  <c r="E11" i="21"/>
  <c r="F11" i="21" s="1"/>
  <c r="E18" i="19"/>
  <c r="I16" i="21"/>
  <c r="J16" i="21" s="1"/>
  <c r="P16" i="21"/>
  <c r="N71" i="39"/>
  <c r="N31" i="39"/>
  <c r="M69" i="39"/>
  <c r="O17" i="21"/>
  <c r="F17" i="21"/>
  <c r="E17" i="21"/>
  <c r="E10" i="21"/>
  <c r="F10" i="21"/>
  <c r="O10" i="21"/>
  <c r="W15" i="39"/>
  <c r="X12" i="39"/>
  <c r="I21" i="21"/>
  <c r="J21" i="21" s="1"/>
  <c r="O21" i="21"/>
  <c r="I12" i="21"/>
  <c r="J12" i="21" s="1"/>
  <c r="I22" i="19"/>
  <c r="J22" i="19"/>
  <c r="K22" i="19"/>
  <c r="I10" i="21"/>
  <c r="J10" i="21" s="1"/>
  <c r="M72" i="39"/>
  <c r="W14" i="39"/>
  <c r="I15" i="19"/>
  <c r="J15" i="19" s="1"/>
  <c r="L20" i="19"/>
  <c r="N61" i="39"/>
  <c r="M10" i="20" l="1"/>
  <c r="Q19" i="21"/>
  <c r="Q14" i="21"/>
  <c r="R14" i="21" s="1"/>
  <c r="M18" i="19"/>
  <c r="N18" i="19" s="1"/>
  <c r="Q24" i="21"/>
  <c r="M28" i="32"/>
  <c r="Q22" i="22"/>
  <c r="R22" i="22" s="1"/>
  <c r="N10" i="20"/>
  <c r="M17" i="19"/>
  <c r="N17" i="19" s="1"/>
  <c r="Q16" i="21"/>
  <c r="Q23" i="21"/>
  <c r="Q18" i="21"/>
  <c r="N14" i="19"/>
  <c r="M16" i="19"/>
  <c r="R23" i="21"/>
  <c r="R19" i="21"/>
  <c r="R19" i="22"/>
  <c r="N11" i="19"/>
  <c r="R18" i="21"/>
  <c r="R24" i="21"/>
  <c r="N16" i="19"/>
  <c r="Q18" i="22"/>
  <c r="R18" i="22" s="1"/>
  <c r="N17" i="20"/>
  <c r="Q17" i="22"/>
  <c r="R17" i="22" s="1"/>
  <c r="N22" i="20"/>
  <c r="M15" i="20"/>
  <c r="N15" i="20"/>
  <c r="Q21" i="22"/>
  <c r="R21" i="22"/>
  <c r="Q13" i="22"/>
  <c r="R13" i="22"/>
  <c r="M21" i="20"/>
  <c r="N21" i="20" s="1"/>
  <c r="M23" i="20"/>
  <c r="N23" i="20" s="1"/>
  <c r="R14" i="22"/>
  <c r="Q16" i="22"/>
  <c r="R16" i="22"/>
  <c r="M12" i="20"/>
  <c r="N12" i="20"/>
  <c r="M19" i="20"/>
  <c r="N19" i="20"/>
  <c r="Q10" i="22"/>
  <c r="R10" i="22" s="1"/>
  <c r="M16" i="20"/>
  <c r="N16" i="20"/>
  <c r="Q15" i="22"/>
  <c r="R15" i="22" s="1"/>
  <c r="Q12" i="22"/>
  <c r="R12" i="22"/>
  <c r="Q20" i="22"/>
  <c r="R20" i="22" s="1"/>
  <c r="M24" i="20"/>
  <c r="N24" i="20" s="1"/>
  <c r="M13" i="20"/>
  <c r="N13" i="20"/>
  <c r="Q23" i="22"/>
  <c r="R23" i="22"/>
  <c r="M14" i="20"/>
  <c r="N14" i="20"/>
  <c r="M18" i="20"/>
  <c r="N18" i="20"/>
  <c r="Q11" i="22"/>
  <c r="R11" i="22"/>
  <c r="Q24" i="22"/>
  <c r="R24" i="22"/>
  <c r="M23" i="19"/>
  <c r="N23" i="19"/>
  <c r="Q21" i="21"/>
  <c r="R21" i="21" s="1"/>
  <c r="M24" i="19"/>
  <c r="N24" i="19" s="1"/>
  <c r="Q12" i="21"/>
  <c r="R12" i="21"/>
  <c r="Q10" i="21"/>
  <c r="R10" i="21"/>
  <c r="Q15" i="21"/>
  <c r="R15" i="21"/>
  <c r="Q13" i="21"/>
  <c r="R13" i="21"/>
  <c r="R17" i="21"/>
  <c r="Q17" i="21"/>
  <c r="M15" i="19"/>
  <c r="N15" i="19"/>
  <c r="M22" i="19"/>
  <c r="N22" i="19" s="1"/>
  <c r="Q20" i="21"/>
  <c r="R20" i="21" s="1"/>
  <c r="Q22" i="21"/>
  <c r="R22" i="21"/>
  <c r="M12" i="19"/>
  <c r="N12" i="19" s="1"/>
  <c r="Q11" i="21"/>
  <c r="R11" i="21" s="1"/>
  <c r="R16" i="21"/>
  <c r="M21" i="19"/>
  <c r="N21" i="19" s="1"/>
  <c r="M13" i="19"/>
  <c r="N13" i="19" s="1"/>
  <c r="M20" i="19"/>
  <c r="N20" i="19"/>
</calcChain>
</file>

<file path=xl/sharedStrings.xml><?xml version="1.0" encoding="utf-8"?>
<sst xmlns="http://schemas.openxmlformats.org/spreadsheetml/2006/main" count="940" uniqueCount="193">
  <si>
    <t>FEP8Qry3</t>
  </si>
  <si>
    <t>Information</t>
  </si>
  <si>
    <t xml:space="preserve"> </t>
  </si>
  <si>
    <t>Filter</t>
  </si>
  <si>
    <t/>
  </si>
  <si>
    <t>Item</t>
  </si>
  <si>
    <t>Deviation Abs.</t>
  </si>
  <si>
    <t>Deviation %</t>
  </si>
  <si>
    <t>%</t>
  </si>
  <si>
    <t>Overall Result</t>
  </si>
  <si>
    <t>GROSS PREMIUMS WRITTEN</t>
  </si>
  <si>
    <t>RESULT BEFORE INT. AND TAXES</t>
  </si>
  <si>
    <t>OPERATING RESULT</t>
  </si>
  <si>
    <t>TECHNICAL RESULT</t>
  </si>
  <si>
    <t>NET EARNED PREMIUMS</t>
  </si>
  <si>
    <t>TECHNICAL INTEREST TS</t>
  </si>
  <si>
    <t>NET EXPENSES FOR CLAIMS AND BENE</t>
  </si>
  <si>
    <t>NET OPERATING EXPENSES</t>
  </si>
  <si>
    <t>NON TECHNICAL RESULT</t>
  </si>
  <si>
    <t>INVESTMENT RESULT</t>
  </si>
  <si>
    <t>OTHER RESULT</t>
  </si>
  <si>
    <t>TECHNICAL INTEREST IR</t>
  </si>
  <si>
    <t>OTHER N. UW RES</t>
  </si>
  <si>
    <t>NON-OPERATING NON-UNDERW. RESULT</t>
  </si>
  <si>
    <t>FINANCE COST</t>
  </si>
  <si>
    <t>INCOME TAXES</t>
  </si>
  <si>
    <t>PROFIT FOR THE YEAR</t>
  </si>
  <si>
    <t>MR SHAREHOLDERS EARNINGS</t>
  </si>
  <si>
    <t>MINORITY INTERESTS IN EARNINGS</t>
  </si>
  <si>
    <t>THEREOFS</t>
  </si>
  <si>
    <t>* 1.000.000 EUR</t>
  </si>
  <si>
    <t>INVESTNT INCO: THEREOF INTERESTS</t>
  </si>
  <si>
    <t>INVESTNT EXPENSES: THEREOF INTER</t>
  </si>
  <si>
    <t>INVESTNT RESULT: THEREOF ASS. CO</t>
  </si>
  <si>
    <t>OTHER OPERATING INCO: THEREOF WR</t>
  </si>
  <si>
    <t>OTHER OPERATING INCO: THEREOF IN</t>
  </si>
  <si>
    <t>OTHER OPERATING EXPENSES: THEREO</t>
  </si>
  <si>
    <t>OTHER OPERATING EXPENSES: TH. WD</t>
  </si>
  <si>
    <t>1</t>
  </si>
  <si>
    <t>Reinsurance P/C</t>
  </si>
  <si>
    <t>RI</t>
  </si>
  <si>
    <t>Reinsurance</t>
  </si>
  <si>
    <t>PI</t>
  </si>
  <si>
    <t>Primary Insurance</t>
  </si>
  <si>
    <t>ERGO LIFE AND HEALTH GERMANY</t>
  </si>
  <si>
    <t>ERGO PROPERTY-CASUALTY GERMANY</t>
  </si>
  <si>
    <t>ERGO Property-casual</t>
  </si>
  <si>
    <t>ERGO INTERNATIONAL</t>
  </si>
  <si>
    <t>ERGO International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</si>
  <si>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</si>
  <si>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</si>
  <si>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</si>
  <si>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</si>
  <si>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</si>
  <si>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</si>
  <si>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</si>
  <si>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</si>
  <si>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</si>
  <si>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</si>
  <si>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</si>
  <si>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</si>
  <si>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</si>
  <si>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</si>
  <si>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</si>
  <si>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</si>
  <si>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</si>
  <si>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€</t>
  </si>
  <si>
    <t>ERGO</t>
  </si>
  <si>
    <t>Total_ytd</t>
  </si>
  <si>
    <t>Total_ytd(PY)</t>
  </si>
  <si>
    <t>Key figures</t>
  </si>
  <si>
    <t>€m</t>
  </si>
  <si>
    <t>Change 
(€m)</t>
  </si>
  <si>
    <t>Change 
(%)</t>
  </si>
  <si>
    <t>Gross premiums written</t>
  </si>
  <si>
    <t>Earned premiums</t>
  </si>
  <si>
    <t>- Gross</t>
  </si>
  <si>
    <t>- Ceded</t>
  </si>
  <si>
    <t>- Net</t>
  </si>
  <si>
    <t>Net expenses for claims and benefits</t>
  </si>
  <si>
    <t>- Ceded share</t>
  </si>
  <si>
    <t>Operating expenses</t>
  </si>
  <si>
    <t>Technical result</t>
  </si>
  <si>
    <t>Investment result</t>
  </si>
  <si>
    <t>Thereof:</t>
  </si>
  <si>
    <t>- Income from associates valued at equity</t>
  </si>
  <si>
    <t>Insurance-related investment result</t>
  </si>
  <si>
    <t>Other operating income</t>
  </si>
  <si>
    <t>Other operating expenses</t>
  </si>
  <si>
    <t>Non-technical result</t>
  </si>
  <si>
    <t>Operating result</t>
  </si>
  <si>
    <t>Other non-operating result</t>
  </si>
  <si>
    <t>Impairment losses of goodwill</t>
  </si>
  <si>
    <t>Net finance costs</t>
  </si>
  <si>
    <t>Taxes on income</t>
  </si>
  <si>
    <t>Consolidated result</t>
  </si>
  <si>
    <t>-Attributable to MR equity holders</t>
  </si>
  <si>
    <t>-Attributable to minority interests</t>
  </si>
  <si>
    <t>Earnings per share in €</t>
  </si>
  <si>
    <t>Total_qtd</t>
  </si>
  <si>
    <t>Total_qtd(PY)</t>
  </si>
  <si>
    <t>Segment income statement</t>
  </si>
  <si>
    <t>Total</t>
  </si>
  <si>
    <t>Kontrolle</t>
  </si>
  <si>
    <t>Property-
casualty</t>
  </si>
  <si>
    <t>Life and Health Germany</t>
  </si>
  <si>
    <t>Property-casualty Germany</t>
  </si>
  <si>
    <t>International</t>
  </si>
  <si>
    <t>Legal</t>
  </si>
  <si>
    <t>Differenz</t>
  </si>
  <si>
    <t>Date</t>
  </si>
  <si>
    <t>Net earned premiums</t>
  </si>
  <si>
    <t>Net operating expenses</t>
  </si>
  <si>
    <t>Other operating result</t>
  </si>
  <si>
    <t>Tax Rate:</t>
  </si>
  <si>
    <t>RV Tax Rate:</t>
  </si>
  <si>
    <t>EV Tax Rate:</t>
  </si>
  <si>
    <t>Reinsurance_Life_qtd</t>
  </si>
  <si>
    <t>Reinsurance_Life_qtd(PY)</t>
  </si>
  <si>
    <t>Reinsurance_Property-
casualty_qtd</t>
  </si>
  <si>
    <t>Reinsurance_Property-
casualty_qtd(PY)</t>
  </si>
  <si>
    <t>ERGO_Life and Health Germany_qtd</t>
  </si>
  <si>
    <t>ERGO_Life and Health Germany_qtd(PY)</t>
  </si>
  <si>
    <t>ERGO_Property-casualty Germany_qtd</t>
  </si>
  <si>
    <t>ERGO_Property-casualty Germany_qtd(PY)</t>
  </si>
  <si>
    <t>ERGO_International_qtd</t>
  </si>
  <si>
    <t>ERGO_International_qtd(PY)</t>
  </si>
  <si>
    <t>Property-casualty</t>
  </si>
  <si>
    <t>Total reinsurance</t>
  </si>
  <si>
    <t>Insurance related-investment result</t>
  </si>
  <si>
    <t>Total ERGO</t>
  </si>
  <si>
    <t>GROSS</t>
  </si>
  <si>
    <t>CEDED</t>
  </si>
  <si>
    <t>EXP. F. CLAIMS  BENEFITS - GROSS</t>
  </si>
  <si>
    <t>EXP. F. CLAIMS BENEFITS - CEDED</t>
  </si>
  <si>
    <t>OPERATING EXPENSES - GROSS</t>
  </si>
  <si>
    <t>OPERATING EXPENSES - CEDED</t>
  </si>
  <si>
    <t>OTHER INCOME</t>
  </si>
  <si>
    <t>OTHER EXPENSES</t>
  </si>
  <si>
    <t>Attr Pr. Seg. MR 2</t>
  </si>
  <si>
    <t>REINSURANCE L/H</t>
  </si>
  <si>
    <t>Reinsurance L/H</t>
  </si>
  <si>
    <t>ERGO Life and Health</t>
  </si>
  <si>
    <t>331</t>
  </si>
  <si>
    <t>Reinsurance Life and Health</t>
  </si>
  <si>
    <t>Total Reinsurance</t>
  </si>
  <si>
    <t>Life and Health</t>
  </si>
  <si>
    <r>
      <t>Segment income statement</t>
    </r>
    <r>
      <rPr>
        <vertAlign val="superscript"/>
        <sz val="22"/>
        <rFont val="Arial"/>
        <family val="2"/>
      </rPr>
      <t>1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</si>
  <si>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Other non-operating result, impairment losses of goodwill and net finance costs</t>
    </r>
  </si>
  <si>
    <r>
      <t>Other</t>
    </r>
    <r>
      <rPr>
        <vertAlign val="superscript"/>
        <sz val="14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</si>
  <si>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Other non-operating result, impairment losses of goodwill and net finance costs</t>
    </r>
  </si>
  <si>
    <t>IMPAIRMENT OF GOODWILL</t>
  </si>
  <si>
    <t>Income from technical interest</t>
  </si>
  <si>
    <t>Deduction of income from technical interest</t>
  </si>
  <si>
    <t>Reinsurance_Life_qtd(PQ)</t>
  </si>
  <si>
    <t>Reinsurance_Property-
casualty_qtd(PQ)</t>
  </si>
  <si>
    <t>ERGO_Life and Health Germany_qtd(PQ)</t>
  </si>
  <si>
    <t>ERGO_Property-casualty Germany_qtd(PQ)</t>
  </si>
  <si>
    <t>ERGO_International_qtd(PQ)</t>
  </si>
  <si>
    <t>Total_qtd(PQ)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</si>
  <si>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Previous year’s figures adjusted owing to a restatement of the income from technical interest</t>
    </r>
  </si>
  <si>
    <r>
      <t>Consolidated Legal Income Statement</t>
    </r>
    <r>
      <rPr>
        <vertAlign val="superscript"/>
        <sz val="22"/>
        <rFont val="Arial"/>
        <family val="2"/>
      </rPr>
      <t>1</t>
    </r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</si>
  <si>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</si>
  <si>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</si>
  <si>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</si>
  <si>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</si>
  <si>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</si>
  <si>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</si>
  <si>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</si>
  <si>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</si>
  <si>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</si>
  <si>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</si>
  <si>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Q1 2018</t>
  </si>
  <si>
    <r>
      <t>Other</t>
    </r>
    <r>
      <rPr>
        <vertAlign val="superscript"/>
        <sz val="14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</si>
  <si>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Previous year’s figures adjusted owing to a restatement of the income from technical interest</t>
    </r>
  </si>
  <si>
    <t>Q1-2 2018</t>
  </si>
  <si>
    <t>Q1-2 2017</t>
  </si>
  <si>
    <t>Q2 2018</t>
  </si>
  <si>
    <t>Q2 2017</t>
  </si>
  <si>
    <t>CURRENCY RESULT</t>
  </si>
  <si>
    <t>FURTHER NON-OPERATING OTHER INCO</t>
  </si>
  <si>
    <t>FURTHER NON-OPERATING OTHER EXPE</t>
  </si>
  <si>
    <t>04 - 06 2018 100 gc / Version Actual IFRS</t>
  </si>
  <si>
    <t>04 - 06 2017 100 gc / Version Actual IFRS</t>
  </si>
  <si>
    <t>00 - 06 2018 gc / Version Actual IFRS</t>
  </si>
  <si>
    <t>00 - 06 2017 gc / Version Actual IFRS</t>
  </si>
  <si>
    <t>3307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</si>
  <si>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Other non-operating result, impairment losses of goodwill and net finance costs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</si>
  <si>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Other non-operating result, impairment losses of goodwill and net finance costs</t>
    </r>
  </si>
  <si>
    <t>Stand 31.07.:</t>
  </si>
  <si>
    <t>Q1-2 2018 vs. Q1-2 2017</t>
  </si>
  <si>
    <t>–</t>
  </si>
  <si>
    <t>Q2 2018 vs. Q2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</si>
</sst>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##,000"/>
    <numFmt numFmtId="165" formatCode="&quot;     &quot;@"/>
    <numFmt numFmtId="166" formatCode="#,##0;\-#,##0;#,##0"/>
    <numFmt numFmtId="167" formatCode="&quot;[+] &quot;@"/>
    <numFmt numFmtId="168" formatCode="&quot;[-] &quot;@"/>
    <numFmt numFmtId="169" formatCode="&quot;  [-] &quot;@"/>
    <numFmt numFmtId="170" formatCode="&quot;    [-] &quot;@"/>
    <numFmt numFmtId="171" formatCode="&quot;      [+] &quot;@"/>
    <numFmt numFmtId="172" formatCode="&quot;      [-] &quot;@"/>
    <numFmt numFmtId="173" formatCode="&quot;        [+] &quot;@"/>
    <numFmt numFmtId="174" formatCode="&quot;  [+] &quot;@"/>
    <numFmt numFmtId="175" formatCode="0.0"/>
    <numFmt numFmtId="176" formatCode="#,##0.0"/>
    <numFmt numFmtId="177" formatCode="0.0%"/>
    <numFmt numFmtId="178" formatCode="_-* #,##0.00\ [$€-1]_-;\-* #,##0.00\ [$€-1]_-;_-* &quot;-&quot;??\ [$€-1]_-"/>
    <numFmt numFmtId="179" formatCode="&quot;    [+] &quot;@"/>
  </numFmts>
  <fonts count="88" x14ac:knownFonts="1">
    <font>
      <sz val="8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color theme="0" tint="-0.249977111117893"/>
      <name val="Arial"/>
      <family val="2"/>
    </font>
    <font>
      <sz val="22"/>
      <color theme="0" tint="-0.249977111117893"/>
      <name val="Arial"/>
      <family val="2"/>
    </font>
    <font>
      <b/>
      <i/>
      <sz val="11"/>
      <name val="Arial"/>
      <family val="2"/>
    </font>
    <font>
      <sz val="18"/>
      <color theme="3"/>
      <name val="Cambria"/>
      <family val="2"/>
      <scheme val="maj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vertAlign val="superscript"/>
      <sz val="22"/>
      <name val="Arial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DBE5F1"/>
      <name val="Verdana"/>
      <family val="2"/>
    </font>
  </fonts>
  <fills count="11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7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 style="thick">
        <color theme="0"/>
      </left>
      <right style="thick">
        <color theme="0"/>
      </right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rgb="FF34909C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 style="thick">
        <color theme="0"/>
      </right>
      <top style="medium">
        <color rgb="FF004274"/>
      </top>
      <bottom style="thin">
        <color theme="0" tint="-0.24994659260841701"/>
      </bottom>
      <diagonal/>
    </border>
    <border>
      <left style="thick">
        <color theme="0"/>
      </left>
      <right/>
      <top style="medium">
        <color rgb="FFAF1228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/>
      <right style="thick">
        <color theme="0"/>
      </right>
      <top style="medium">
        <color rgb="FFAF1228"/>
      </top>
      <bottom style="thin">
        <color theme="0" tint="-0.249946592608417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19">
    <xf numFmtId="0" fontId="0" fillId="2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1" applyNumberFormat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5" fillId="21" borderId="1" applyNumberFormat="0" applyAlignment="0" applyProtection="0"/>
    <xf numFmtId="0" fontId="17" fillId="21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32" borderId="19" applyNumberFormat="0" applyAlignment="0" applyProtection="0">
      <alignment horizontal="left" vertical="center" indent="1"/>
    </xf>
    <xf numFmtId="164" fontId="24" fillId="0" borderId="20" applyNumberFormat="0" applyProtection="0">
      <alignment horizontal="right" vertical="center"/>
    </xf>
    <xf numFmtId="164" fontId="23" fillId="0" borderId="21" applyNumberFormat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164" fontId="24" fillId="35" borderId="20" applyNumberFormat="0" applyBorder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164" fontId="23" fillId="34" borderId="21" applyNumberFormat="0" applyProtection="0">
      <alignment horizontal="right" vertical="center"/>
    </xf>
    <xf numFmtId="164" fontId="23" fillId="35" borderId="21" applyNumberFormat="0" applyBorder="0" applyProtection="0">
      <alignment horizontal="right" vertical="center"/>
    </xf>
    <xf numFmtId="164" fontId="26" fillId="36" borderId="22" applyNumberFormat="0" applyBorder="0" applyAlignment="0" applyProtection="0">
      <alignment horizontal="right" vertical="center" indent="1"/>
    </xf>
    <xf numFmtId="164" fontId="27" fillId="37" borderId="22" applyNumberFormat="0" applyBorder="0" applyAlignment="0" applyProtection="0">
      <alignment horizontal="right" vertical="center" indent="1"/>
    </xf>
    <xf numFmtId="164" fontId="27" fillId="38" borderId="22" applyNumberFormat="0" applyBorder="0" applyAlignment="0" applyProtection="0">
      <alignment horizontal="right" vertical="center" indent="1"/>
    </xf>
    <xf numFmtId="164" fontId="28" fillId="39" borderId="22" applyNumberFormat="0" applyBorder="0" applyAlignment="0" applyProtection="0">
      <alignment horizontal="right" vertical="center" indent="1"/>
    </xf>
    <xf numFmtId="164" fontId="28" fillId="40" borderId="22" applyNumberFormat="0" applyBorder="0" applyAlignment="0" applyProtection="0">
      <alignment horizontal="right" vertical="center" indent="1"/>
    </xf>
    <xf numFmtId="164" fontId="28" fillId="41" borderId="22" applyNumberFormat="0" applyBorder="0" applyAlignment="0" applyProtection="0">
      <alignment horizontal="right" vertical="center" indent="1"/>
    </xf>
    <xf numFmtId="164" fontId="29" fillId="42" borderId="22" applyNumberFormat="0" applyBorder="0" applyAlignment="0" applyProtection="0">
      <alignment horizontal="right" vertical="center" indent="1"/>
    </xf>
    <xf numFmtId="164" fontId="29" fillId="43" borderId="22" applyNumberFormat="0" applyBorder="0" applyAlignment="0" applyProtection="0">
      <alignment horizontal="right" vertical="center" indent="1"/>
    </xf>
    <xf numFmtId="164" fontId="29" fillId="44" borderId="22" applyNumberFormat="0" applyBorder="0" applyAlignment="0" applyProtection="0">
      <alignment horizontal="right" vertical="center" indent="1"/>
    </xf>
    <xf numFmtId="0" fontId="30" fillId="0" borderId="19" applyNumberFormat="0" applyFont="0" applyFill="0" applyAlignment="0" applyProtection="0"/>
    <xf numFmtId="164" fontId="24" fillId="45" borderId="19" applyNumberFormat="0" applyAlignment="0" applyProtection="0">
      <alignment horizontal="left" vertical="center" indent="1"/>
    </xf>
    <xf numFmtId="0" fontId="23" fillId="32" borderId="21" applyNumberFormat="0" applyAlignment="0" applyProtection="0">
      <alignment horizontal="left" vertical="center" indent="1"/>
    </xf>
    <xf numFmtId="0" fontId="25" fillId="46" borderId="19" applyNumberFormat="0" applyAlignment="0" applyProtection="0">
      <alignment horizontal="left" vertical="center" indent="1"/>
    </xf>
    <xf numFmtId="0" fontId="25" fillId="47" borderId="19" applyNumberFormat="0" applyAlignment="0" applyProtection="0">
      <alignment horizontal="left" vertical="center" indent="1"/>
    </xf>
    <xf numFmtId="0" fontId="25" fillId="48" borderId="19" applyNumberFormat="0" applyAlignment="0" applyProtection="0">
      <alignment horizontal="left" vertical="center" indent="1"/>
    </xf>
    <xf numFmtId="0" fontId="25" fillId="35" borderId="19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0" fontId="31" fillId="0" borderId="23" applyNumberFormat="0" applyFill="0" applyBorder="0" applyAlignment="0" applyProtection="0"/>
    <xf numFmtId="0" fontId="32" fillId="0" borderId="23" applyBorder="0" applyAlignment="0" applyProtection="0"/>
    <xf numFmtId="0" fontId="31" fillId="33" borderId="21" applyNumberFormat="0" applyAlignment="0" applyProtection="0">
      <alignment horizontal="left" vertical="center" indent="1"/>
    </xf>
    <xf numFmtId="0" fontId="31" fillId="33" borderId="21" applyNumberFormat="0" applyAlignment="0" applyProtection="0">
      <alignment horizontal="left" vertical="center" indent="1"/>
    </xf>
    <xf numFmtId="0" fontId="31" fillId="34" borderId="21" applyNumberFormat="0" applyAlignment="0" applyProtection="0">
      <alignment horizontal="left" vertical="center" indent="1"/>
    </xf>
    <xf numFmtId="164" fontId="33" fillId="34" borderId="21" applyNumberFormat="0" applyProtection="0">
      <alignment horizontal="right" vertical="center"/>
    </xf>
    <xf numFmtId="164" fontId="34" fillId="35" borderId="20" applyNumberFormat="0" applyBorder="0" applyProtection="0">
      <alignment horizontal="right" vertical="center"/>
    </xf>
    <xf numFmtId="164" fontId="33" fillId="35" borderId="21" applyNumberFormat="0" applyBorder="0" applyProtection="0">
      <alignment horizontal="right" vertical="center"/>
    </xf>
    <xf numFmtId="0" fontId="36" fillId="0" borderId="0"/>
    <xf numFmtId="0" fontId="37" fillId="0" borderId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3" borderId="1" applyNumberFormat="0" applyAlignment="0" applyProtection="0"/>
    <xf numFmtId="0" fontId="10" fillId="15" borderId="2" applyNumberFormat="0" applyAlignment="0" applyProtection="0"/>
    <xf numFmtId="0" fontId="22" fillId="0" borderId="0" applyNumberFormat="0" applyFill="0" applyBorder="0" applyAlignment="0" applyProtection="0"/>
    <xf numFmtId="178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16" fillId="0" borderId="6" applyNumberFormat="0" applyFill="0" applyAlignment="0" applyProtection="0"/>
    <xf numFmtId="0" fontId="2" fillId="20" borderId="1" applyNumberFormat="0" applyFont="0" applyAlignment="0" applyProtection="0"/>
    <xf numFmtId="0" fontId="18" fillId="23" borderId="7" applyNumberForma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61" fillId="78" borderId="7" applyNumberFormat="0" applyProtection="0">
      <alignment vertical="center"/>
    </xf>
    <xf numFmtId="4" fontId="62" fillId="0" borderId="64" applyNumberFormat="0" applyProtection="0">
      <alignment vertical="center"/>
    </xf>
    <xf numFmtId="4" fontId="2" fillId="79" borderId="1" applyNumberFormat="0" applyProtection="0">
      <alignment vertical="center"/>
    </xf>
    <xf numFmtId="4" fontId="62" fillId="0" borderId="64" applyNumberFormat="0" applyProtection="0">
      <alignment vertical="center"/>
    </xf>
    <xf numFmtId="4" fontId="63" fillId="78" borderId="7" applyNumberFormat="0" applyProtection="0">
      <alignment vertical="center"/>
    </xf>
    <xf numFmtId="4" fontId="64" fillId="78" borderId="1" applyNumberFormat="0" applyProtection="0">
      <alignment vertical="center"/>
    </xf>
    <xf numFmtId="4" fontId="64" fillId="78" borderId="1" applyNumberFormat="0" applyProtection="0">
      <alignment vertical="center"/>
    </xf>
    <xf numFmtId="4" fontId="61" fillId="78" borderId="7" applyNumberFormat="0" applyProtection="0">
      <alignment horizontal="left" vertical="center" indent="1"/>
    </xf>
    <xf numFmtId="4" fontId="62" fillId="0" borderId="64" applyNumberFormat="0" applyProtection="0">
      <alignment horizontal="left" vertical="center" indent="1"/>
    </xf>
    <xf numFmtId="4" fontId="2" fillId="78" borderId="1" applyNumberFormat="0" applyProtection="0">
      <alignment horizontal="left" vertical="center" indent="1"/>
    </xf>
    <xf numFmtId="4" fontId="61" fillId="78" borderId="7" applyNumberFormat="0" applyProtection="0">
      <alignment horizontal="left" vertical="center"/>
    </xf>
    <xf numFmtId="4" fontId="61" fillId="78" borderId="7" applyNumberFormat="0" applyProtection="0">
      <alignment horizontal="left" vertical="center" indent="1"/>
    </xf>
    <xf numFmtId="0" fontId="62" fillId="78" borderId="64" applyNumberFormat="0" applyProtection="0">
      <alignment horizontal="left" vertical="top" indent="1"/>
    </xf>
    <xf numFmtId="0" fontId="65" fillId="79" borderId="64" applyNumberFormat="0" applyProtection="0">
      <alignment horizontal="left" vertical="top" indent="1"/>
    </xf>
    <xf numFmtId="4" fontId="61" fillId="78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61" fillId="82" borderId="7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61" fillId="84" borderId="7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61" fillId="86" borderId="7" applyNumberFormat="0" applyProtection="0">
      <alignment horizontal="right" vertical="center"/>
    </xf>
    <xf numFmtId="4" fontId="2" fillId="87" borderId="65" applyNumberFormat="0" applyProtection="0">
      <alignment horizontal="right" vertical="center"/>
    </xf>
    <xf numFmtId="4" fontId="2" fillId="87" borderId="65" applyNumberFormat="0" applyProtection="0">
      <alignment horizontal="right" vertical="center"/>
    </xf>
    <xf numFmtId="4" fontId="61" fillId="88" borderId="7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61" fillId="90" borderId="7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61" fillId="92" borderId="7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61" fillId="94" borderId="7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61" fillId="96" borderId="7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61" fillId="98" borderId="7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62" fillId="100" borderId="7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2" fillId="101" borderId="65" applyNumberFormat="0" applyProtection="0">
      <alignment horizontal="left" vertical="center" indent="1"/>
    </xf>
    <xf numFmtId="4" fontId="62" fillId="100" borderId="7" applyNumberFormat="0" applyProtection="0">
      <alignment horizontal="left" vertical="center"/>
    </xf>
    <xf numFmtId="4" fontId="61" fillId="102" borderId="66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37" fillId="103" borderId="65" applyNumberFormat="0" applyProtection="0">
      <alignment horizontal="left" vertical="center" indent="1"/>
    </xf>
    <xf numFmtId="4" fontId="61" fillId="102" borderId="66" applyNumberFormat="0" applyProtection="0">
      <alignment horizontal="left" vertical="center"/>
    </xf>
    <xf numFmtId="4" fontId="66" fillId="104" borderId="0" applyNumberFormat="0" applyProtection="0">
      <alignment horizontal="left" vertical="center" indent="1"/>
    </xf>
    <xf numFmtId="4" fontId="37" fillId="103" borderId="65" applyNumberFormat="0" applyProtection="0">
      <alignment horizontal="left" vertical="center" indent="1"/>
    </xf>
    <xf numFmtId="4" fontId="37" fillId="103" borderId="65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61" fillId="0" borderId="64" applyNumberFormat="0" applyProtection="0">
      <alignment horizontal="right" vertical="center"/>
    </xf>
    <xf numFmtId="4" fontId="2" fillId="105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4" fontId="61" fillId="102" borderId="7" applyNumberFormat="0" applyProtection="0">
      <alignment horizontal="left" vertical="center" indent="1"/>
    </xf>
    <xf numFmtId="4" fontId="2" fillId="106" borderId="65" applyNumberFormat="0" applyProtection="0">
      <alignment horizontal="left" vertical="center" indent="1"/>
    </xf>
    <xf numFmtId="4" fontId="2" fillId="106" borderId="65" applyNumberFormat="0" applyProtection="0">
      <alignment horizontal="left" vertical="center" indent="1"/>
    </xf>
    <xf numFmtId="4" fontId="61" fillId="107" borderId="7" applyNumberFormat="0" applyProtection="0">
      <alignment horizontal="left" vertical="center" indent="1"/>
    </xf>
    <xf numFmtId="4" fontId="2" fillId="105" borderId="65" applyNumberFormat="0" applyProtection="0">
      <alignment horizontal="left" vertical="center" indent="1"/>
    </xf>
    <xf numFmtId="4" fontId="2" fillId="105" borderId="65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2" fillId="108" borderId="1" applyNumberFormat="0" applyProtection="0">
      <alignment horizontal="left" vertical="center" indent="1"/>
    </xf>
    <xf numFmtId="0" fontId="37" fillId="107" borderId="7" applyNumberFormat="0" applyProtection="0">
      <alignment horizontal="left" vertical="center"/>
    </xf>
    <xf numFmtId="0" fontId="37" fillId="107" borderId="7" applyNumberFormat="0" applyProtection="0">
      <alignment horizontal="left" vertical="center" indent="1"/>
    </xf>
    <xf numFmtId="0" fontId="37" fillId="104" borderId="64" applyNumberFormat="0" applyProtection="0">
      <alignment horizontal="left" vertical="top" indent="1"/>
    </xf>
    <xf numFmtId="0" fontId="2" fillId="103" borderId="64" applyNumberFormat="0" applyProtection="0">
      <alignment horizontal="left" vertical="top" indent="1"/>
    </xf>
    <xf numFmtId="0" fontId="37" fillId="107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2" fillId="110" borderId="1" applyNumberFormat="0" applyProtection="0">
      <alignment horizontal="left" vertical="center" indent="1"/>
    </xf>
    <xf numFmtId="0" fontId="37" fillId="109" borderId="7" applyNumberFormat="0" applyProtection="0">
      <alignment horizontal="left" vertical="center"/>
    </xf>
    <xf numFmtId="0" fontId="37" fillId="109" borderId="7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37" fillId="49" borderId="7" applyNumberFormat="0" applyProtection="0">
      <alignment horizontal="left" vertical="center" indent="1"/>
    </xf>
    <xf numFmtId="0" fontId="37" fillId="49" borderId="7" applyNumberFormat="0" applyProtection="0">
      <alignment horizontal="left" vertical="center" indent="1"/>
    </xf>
    <xf numFmtId="0" fontId="2" fillId="111" borderId="1" applyNumberFormat="0" applyProtection="0">
      <alignment horizontal="left" vertical="center" indent="1"/>
    </xf>
    <xf numFmtId="0" fontId="37" fillId="49" borderId="7" applyNumberFormat="0" applyProtection="0">
      <alignment horizontal="left" vertical="center"/>
    </xf>
    <xf numFmtId="0" fontId="37" fillId="49" borderId="7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0" fontId="2" fillId="106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2" fillId="106" borderId="64" applyNumberFormat="0" applyProtection="0">
      <alignment horizontal="left" vertical="top" indent="1"/>
    </xf>
    <xf numFmtId="0" fontId="2" fillId="106" borderId="64" applyNumberFormat="0" applyProtection="0">
      <alignment horizontal="left" vertical="top" indent="1"/>
    </xf>
    <xf numFmtId="0" fontId="2" fillId="112" borderId="67" applyNumberFormat="0">
      <protection locked="0"/>
    </xf>
    <xf numFmtId="0" fontId="4" fillId="103" borderId="8" applyBorder="0"/>
    <xf numFmtId="4" fontId="61" fillId="113" borderId="7" applyNumberFormat="0" applyProtection="0">
      <alignment vertical="center"/>
    </xf>
    <xf numFmtId="4" fontId="67" fillId="114" borderId="64" applyNumberFormat="0" applyProtection="0">
      <alignment vertical="center"/>
    </xf>
    <xf numFmtId="4" fontId="67" fillId="114" borderId="64" applyNumberFormat="0" applyProtection="0">
      <alignment vertical="center"/>
    </xf>
    <xf numFmtId="4" fontId="63" fillId="113" borderId="7" applyNumberFormat="0" applyProtection="0">
      <alignment vertical="center"/>
    </xf>
    <xf numFmtId="4" fontId="64" fillId="113" borderId="48" applyNumberFormat="0" applyProtection="0">
      <alignment vertical="center"/>
    </xf>
    <xf numFmtId="4" fontId="64" fillId="113" borderId="48" applyNumberFormat="0" applyProtection="0">
      <alignment vertical="center"/>
    </xf>
    <xf numFmtId="4" fontId="61" fillId="113" borderId="7" applyNumberFormat="0" applyProtection="0">
      <alignment horizontal="left" vertical="center" indent="1"/>
    </xf>
    <xf numFmtId="4" fontId="67" fillId="108" borderId="64" applyNumberFormat="0" applyProtection="0">
      <alignment horizontal="left" vertical="center" indent="1"/>
    </xf>
    <xf numFmtId="4" fontId="67" fillId="108" borderId="64" applyNumberFormat="0" applyProtection="0">
      <alignment horizontal="left" vertical="center" indent="1"/>
    </xf>
    <xf numFmtId="4" fontId="61" fillId="113" borderId="7" applyNumberFormat="0" applyProtection="0">
      <alignment horizontal="left" vertical="center" indent="1"/>
    </xf>
    <xf numFmtId="0" fontId="61" fillId="113" borderId="64" applyNumberFormat="0" applyProtection="0">
      <alignment horizontal="left" vertical="top" indent="1"/>
    </xf>
    <xf numFmtId="0" fontId="67" fillId="114" borderId="64" applyNumberFormat="0" applyProtection="0">
      <alignment horizontal="left" vertical="top" indent="1"/>
    </xf>
    <xf numFmtId="4" fontId="61" fillId="113" borderId="7" applyNumberFormat="0" applyProtection="0">
      <alignment horizontal="left" vertical="center"/>
    </xf>
    <xf numFmtId="4" fontId="61" fillId="102" borderId="7" applyNumberFormat="0" applyProtection="0">
      <alignment horizontal="right" vertical="center"/>
    </xf>
    <xf numFmtId="4" fontId="61" fillId="102" borderId="7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61" fillId="102" borderId="7" applyNumberFormat="0" applyProtection="0">
      <alignment horizontal="right" vertical="center"/>
    </xf>
    <xf numFmtId="4" fontId="63" fillId="102" borderId="7" applyNumberFormat="0" applyProtection="0">
      <alignment horizontal="right" vertical="center"/>
    </xf>
    <xf numFmtId="4" fontId="64" fillId="27" borderId="1" applyNumberFormat="0" applyProtection="0">
      <alignment horizontal="right" vertical="center"/>
    </xf>
    <xf numFmtId="4" fontId="64" fillId="27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61" fillId="0" borderId="64" applyNumberFormat="0" applyProtection="0">
      <alignment horizontal="left" vertical="top" indent="1"/>
    </xf>
    <xf numFmtId="0" fontId="67" fillId="105" borderId="64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68" fillId="0" borderId="0"/>
    <xf numFmtId="4" fontId="69" fillId="115" borderId="65" applyNumberFormat="0" applyProtection="0">
      <alignment horizontal="left" vertical="center" indent="1"/>
    </xf>
    <xf numFmtId="4" fontId="69" fillId="115" borderId="65" applyNumberFormat="0" applyProtection="0">
      <alignment horizontal="left" vertical="center" indent="1"/>
    </xf>
    <xf numFmtId="0" fontId="2" fillId="116" borderId="48"/>
    <xf numFmtId="4" fontId="70" fillId="102" borderId="7" applyNumberFormat="0" applyProtection="0">
      <alignment horizontal="right" vertical="center"/>
    </xf>
    <xf numFmtId="4" fontId="71" fillId="112" borderId="1" applyNumberFormat="0" applyProtection="0">
      <alignment horizontal="right" vertical="center"/>
    </xf>
    <xf numFmtId="4" fontId="71" fillId="112" borderId="1" applyNumberFormat="0" applyProtection="0">
      <alignment horizontal="right"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2" fillId="0" borderId="0"/>
    <xf numFmtId="0" fontId="73" fillId="0" borderId="0"/>
    <xf numFmtId="0" fontId="74" fillId="0" borderId="0"/>
    <xf numFmtId="0" fontId="37" fillId="0" borderId="0"/>
    <xf numFmtId="0" fontId="37" fillId="0" borderId="0"/>
    <xf numFmtId="0" fontId="37" fillId="0" borderId="0"/>
    <xf numFmtId="0" fontId="73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7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4" fillId="45" borderId="19" applyNumberFormat="0" applyAlignment="0" applyProtection="0">
      <alignment horizontal="left" vertical="center" indent="1"/>
    </xf>
    <xf numFmtId="0" fontId="36" fillId="0" borderId="0"/>
    <xf numFmtId="0" fontId="79" fillId="68" borderId="0" applyNumberFormat="0" applyBorder="0" applyAlignment="0" applyProtection="0"/>
    <xf numFmtId="0" fontId="79" fillId="69" borderId="0" applyNumberFormat="0" applyBorder="0" applyAlignment="0" applyProtection="0"/>
    <xf numFmtId="0" fontId="79" fillId="70" borderId="0" applyNumberFormat="0" applyBorder="0" applyAlignment="0" applyProtection="0"/>
    <xf numFmtId="0" fontId="79" fillId="71" borderId="0" applyNumberFormat="0" applyBorder="0" applyAlignment="0" applyProtection="0"/>
    <xf numFmtId="0" fontId="79" fillId="72" borderId="0" applyNumberFormat="0" applyBorder="0" applyAlignment="0" applyProtection="0"/>
    <xf numFmtId="0" fontId="79" fillId="73" borderId="0" applyNumberFormat="0" applyBorder="0" applyAlignment="0" applyProtection="0"/>
    <xf numFmtId="0" fontId="80" fillId="76" borderId="0" applyNumberFormat="0" applyBorder="0" applyAlignment="0" applyProtection="0"/>
    <xf numFmtId="0" fontId="36" fillId="77" borderId="63" applyNumberFormat="0" applyFont="0" applyAlignment="0" applyProtection="0"/>
    <xf numFmtId="0" fontId="81" fillId="74" borderId="0" applyNumberFormat="0" applyBorder="0" applyAlignment="0" applyProtection="0"/>
    <xf numFmtId="0" fontId="82" fillId="0" borderId="59" applyNumberFormat="0" applyFill="0" applyAlignment="0" applyProtection="0"/>
    <xf numFmtId="0" fontId="83" fillId="0" borderId="60" applyNumberFormat="0" applyFill="0" applyAlignment="0" applyProtection="0"/>
    <xf numFmtId="0" fontId="84" fillId="0" borderId="61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2" applyNumberFormat="0" applyFill="0" applyAlignment="0" applyProtection="0"/>
    <xf numFmtId="0" fontId="86" fillId="75" borderId="58" applyNumberFormat="0" applyAlignment="0" applyProtection="0"/>
    <xf numFmtId="0" fontId="2" fillId="2" borderId="0"/>
    <xf numFmtId="164" fontId="87" fillId="45" borderId="0" applyNumberFormat="0" applyAlignment="0" applyProtection="0">
      <alignment horizontal="left" vertical="center" indent="1"/>
    </xf>
    <xf numFmtId="0" fontId="30" fillId="0" borderId="69" applyNumberFormat="0" applyFont="0" applyFill="0" applyAlignment="0" applyProtection="0"/>
    <xf numFmtId="164" fontId="24" fillId="0" borderId="20" applyNumberFormat="0" applyFill="0" applyBorder="0" applyAlignment="0" applyProtection="0">
      <alignment horizontal="right" vertical="center"/>
    </xf>
  </cellStyleXfs>
  <cellXfs count="296">
    <xf numFmtId="0" fontId="0" fillId="2" borderId="0" xfId="0"/>
    <xf numFmtId="0" fontId="24" fillId="45" borderId="19" xfId="48" quotePrefix="1" applyNumberFormat="1" applyBorder="1" applyAlignment="1"/>
    <xf numFmtId="0" fontId="5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3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4" fillId="29" borderId="12" xfId="0" applyFont="1" applyFill="1" applyBorder="1" applyAlignment="1">
      <alignment horizontal="right" vertical="center"/>
    </xf>
    <xf numFmtId="0" fontId="3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3" fillId="30" borderId="0" xfId="0" applyFont="1" applyFill="1" applyAlignment="1"/>
    <xf numFmtId="0" fontId="0" fillId="27" borderId="13" xfId="0" applyFill="1" applyBorder="1" applyAlignment="1"/>
    <xf numFmtId="0" fontId="23" fillId="32" borderId="19" xfId="29" quotePrefix="1" applyNumberFormat="1" applyBorder="1" applyAlignment="1"/>
    <xf numFmtId="165" fontId="23" fillId="32" borderId="28" xfId="49" quotePrefix="1" applyNumberFormat="1" applyBorder="1" applyAlignment="1"/>
    <xf numFmtId="166" fontId="23" fillId="0" borderId="21" xfId="31" applyNumberFormat="1">
      <alignment horizontal="right" vertical="center"/>
    </xf>
    <xf numFmtId="166" fontId="23" fillId="0" borderId="25" xfId="31" applyNumberFormat="1" applyBorder="1">
      <alignment horizontal="right" vertical="center"/>
    </xf>
    <xf numFmtId="166" fontId="24" fillId="0" borderId="20" xfId="30" applyNumberFormat="1">
      <alignment horizontal="right" vertical="center"/>
    </xf>
    <xf numFmtId="166" fontId="24" fillId="0" borderId="26" xfId="30" applyNumberFormat="1" applyBorder="1">
      <alignment horizontal="right" vertical="center"/>
    </xf>
    <xf numFmtId="166" fontId="24" fillId="0" borderId="24" xfId="30" applyNumberFormat="1" applyBorder="1">
      <alignment horizontal="right" vertical="center"/>
    </xf>
    <xf numFmtId="166" fontId="24" fillId="0" borderId="27" xfId="30" applyNumberFormat="1" applyBorder="1">
      <alignment horizontal="right" vertical="center"/>
    </xf>
    <xf numFmtId="167" fontId="25" fillId="46" borderId="19" xfId="50" quotePrefix="1" applyNumberFormat="1" applyBorder="1" applyAlignment="1"/>
    <xf numFmtId="168" fontId="25" fillId="46" borderId="19" xfId="50" quotePrefix="1" applyNumberFormat="1" applyBorder="1" applyAlignment="1"/>
    <xf numFmtId="169" fontId="25" fillId="47" borderId="19" xfId="51" quotePrefix="1" applyNumberFormat="1" applyBorder="1" applyAlignment="1"/>
    <xf numFmtId="170" fontId="25" fillId="48" borderId="19" xfId="52" quotePrefix="1" applyNumberFormat="1" applyBorder="1" applyAlignment="1"/>
    <xf numFmtId="171" fontId="25" fillId="35" borderId="19" xfId="53" quotePrefix="1" applyNumberFormat="1" applyBorder="1" applyAlignment="1"/>
    <xf numFmtId="172" fontId="25" fillId="35" borderId="19" xfId="53" quotePrefix="1" applyNumberFormat="1" applyBorder="1" applyAlignment="1"/>
    <xf numFmtId="173" fontId="25" fillId="34" borderId="28" xfId="54" quotePrefix="1" applyNumberFormat="1" applyBorder="1" applyAlignment="1"/>
    <xf numFmtId="174" fontId="25" fillId="47" borderId="19" xfId="51" quotePrefix="1" applyNumberFormat="1" applyBorder="1" applyAlignment="1"/>
    <xf numFmtId="0" fontId="24" fillId="45" borderId="19" xfId="48" quotePrefix="1" applyNumberFormat="1" applyBorder="1" applyAlignment="1">
      <alignment horizontal="right"/>
    </xf>
    <xf numFmtId="168" fontId="25" fillId="46" borderId="19" xfId="50" quotePrefix="1" applyNumberFormat="1" applyAlignment="1"/>
    <xf numFmtId="0" fontId="23" fillId="32" borderId="21" xfId="49" quotePrefix="1" applyNumberFormat="1" applyAlignment="1"/>
    <xf numFmtId="0" fontId="23" fillId="32" borderId="21" xfId="49" applyNumberFormat="1" applyAlignment="1"/>
    <xf numFmtId="0" fontId="24" fillId="45" borderId="19" xfId="48" applyNumberFormat="1" applyBorder="1" applyAlignment="1"/>
    <xf numFmtId="166" fontId="23" fillId="0" borderId="29" xfId="31" applyNumberFormat="1" applyBorder="1">
      <alignment horizontal="right" vertical="center"/>
    </xf>
    <xf numFmtId="0" fontId="23" fillId="32" borderId="19" xfId="29" applyNumberFormat="1" applyBorder="1" applyAlignment="1"/>
    <xf numFmtId="0" fontId="23" fillId="32" borderId="29" xfId="49" quotePrefix="1" applyNumberFormat="1" applyBorder="1" applyAlignment="1">
      <alignment horizontal="right"/>
    </xf>
    <xf numFmtId="0" fontId="25" fillId="46" borderId="19" xfId="50" quotePrefix="1" applyNumberFormat="1" applyAlignment="1"/>
    <xf numFmtId="0" fontId="25" fillId="47" borderId="19" xfId="51" quotePrefix="1" applyNumberFormat="1" applyAlignment="1"/>
    <xf numFmtId="0" fontId="25" fillId="47" borderId="19" xfId="51" quotePrefix="1" applyNumberFormat="1" applyBorder="1" applyAlignment="1"/>
    <xf numFmtId="167" fontId="25" fillId="47" borderId="19" xfId="51" quotePrefix="1" applyNumberFormat="1" applyAlignment="1"/>
    <xf numFmtId="0" fontId="38" fillId="0" borderId="0" xfId="64" applyFont="1" applyBorder="1"/>
    <xf numFmtId="0" fontId="38" fillId="0" borderId="0" xfId="64" applyFont="1" applyAlignment="1"/>
    <xf numFmtId="0" fontId="38" fillId="0" borderId="0" xfId="64" applyFont="1"/>
    <xf numFmtId="0" fontId="39" fillId="0" borderId="0" xfId="64" applyFont="1"/>
    <xf numFmtId="0" fontId="35" fillId="0" borderId="0" xfId="64" applyFont="1"/>
    <xf numFmtId="0" fontId="38" fillId="0" borderId="0" xfId="64" applyFont="1" applyAlignment="1">
      <alignment horizontal="right" vertical="top" textRotation="180"/>
    </xf>
    <xf numFmtId="0" fontId="38" fillId="0" borderId="0" xfId="64" applyFont="1" applyFill="1"/>
    <xf numFmtId="0" fontId="40" fillId="0" borderId="0" xfId="64" applyFont="1" applyBorder="1"/>
    <xf numFmtId="0" fontId="38" fillId="0" borderId="0" xfId="64" applyFont="1" applyFill="1" applyBorder="1"/>
    <xf numFmtId="0" fontId="21" fillId="0" borderId="30" xfId="64" applyFont="1" applyBorder="1"/>
    <xf numFmtId="0" fontId="40" fillId="0" borderId="30" xfId="64" applyFont="1" applyBorder="1"/>
    <xf numFmtId="0" fontId="40" fillId="0" borderId="0" xfId="64" applyFont="1"/>
    <xf numFmtId="0" fontId="40" fillId="0" borderId="0" xfId="64" applyFont="1" applyFill="1"/>
    <xf numFmtId="0" fontId="41" fillId="0" borderId="0" xfId="64" applyFont="1"/>
    <xf numFmtId="0" fontId="42" fillId="0" borderId="0" xfId="64" applyFont="1" applyAlignment="1"/>
    <xf numFmtId="0" fontId="42" fillId="0" borderId="0" xfId="64" applyFont="1"/>
    <xf numFmtId="0" fontId="43" fillId="0" borderId="0" xfId="64" applyFont="1" applyFill="1" applyBorder="1"/>
    <xf numFmtId="0" fontId="42" fillId="0" borderId="0" xfId="64" applyFont="1" applyFill="1" applyBorder="1"/>
    <xf numFmtId="0" fontId="42" fillId="0" borderId="0" xfId="64" applyFont="1" applyBorder="1"/>
    <xf numFmtId="0" fontId="42" fillId="0" borderId="0" xfId="64" applyFont="1" applyAlignment="1">
      <alignment horizontal="left"/>
    </xf>
    <xf numFmtId="0" fontId="44" fillId="0" borderId="31" xfId="64" applyFont="1" applyFill="1" applyBorder="1" applyAlignment="1">
      <alignment vertical="center" wrapText="1"/>
    </xf>
    <xf numFmtId="0" fontId="44" fillId="0" borderId="32" xfId="64" applyFont="1" applyFill="1" applyBorder="1" applyAlignment="1">
      <alignment horizontal="center" vertical="center" wrapText="1"/>
    </xf>
    <xf numFmtId="14" fontId="44" fillId="0" borderId="32" xfId="64" applyNumberFormat="1" applyFont="1" applyFill="1" applyBorder="1" applyAlignment="1">
      <alignment vertical="center" wrapText="1"/>
    </xf>
    <xf numFmtId="0" fontId="44" fillId="0" borderId="32" xfId="64" applyFont="1" applyFill="1" applyBorder="1" applyAlignment="1">
      <alignment horizontal="right" vertical="center" wrapText="1"/>
    </xf>
    <xf numFmtId="0" fontId="5" fillId="0" borderId="33" xfId="64" applyFont="1" applyBorder="1" applyAlignment="1">
      <alignment horizontal="left" vertical="center"/>
    </xf>
    <xf numFmtId="0" fontId="45" fillId="0" borderId="33" xfId="64" applyFont="1" applyBorder="1" applyAlignment="1">
      <alignment horizontal="left" vertical="center"/>
    </xf>
    <xf numFmtId="3" fontId="46" fillId="0" borderId="34" xfId="0" applyNumberFormat="1" applyFont="1" applyFill="1" applyBorder="1" applyAlignment="1">
      <alignment horizontal="right" vertical="center"/>
    </xf>
    <xf numFmtId="3" fontId="46" fillId="0" borderId="33" xfId="0" applyNumberFormat="1" applyFont="1" applyFill="1" applyBorder="1" applyAlignment="1">
      <alignment horizontal="right" vertical="center"/>
    </xf>
    <xf numFmtId="3" fontId="46" fillId="0" borderId="35" xfId="0" applyNumberFormat="1" applyFont="1" applyFill="1" applyBorder="1" applyAlignment="1">
      <alignment horizontal="right" vertical="center"/>
    </xf>
    <xf numFmtId="176" fontId="46" fillId="0" borderId="36" xfId="64" applyNumberFormat="1" applyFont="1" applyFill="1" applyBorder="1" applyAlignment="1">
      <alignment horizontal="right" vertical="center"/>
    </xf>
    <xf numFmtId="0" fontId="42" fillId="0" borderId="0" xfId="64" applyFont="1" applyBorder="1" applyAlignment="1">
      <alignment vertical="center"/>
    </xf>
    <xf numFmtId="3" fontId="42" fillId="0" borderId="0" xfId="64" applyNumberFormat="1" applyFont="1" applyBorder="1" applyAlignment="1">
      <alignment vertical="center"/>
    </xf>
    <xf numFmtId="0" fontId="46" fillId="0" borderId="37" xfId="64" applyFont="1" applyBorder="1" applyAlignment="1">
      <alignment vertical="center"/>
    </xf>
    <xf numFmtId="3" fontId="5" fillId="0" borderId="33" xfId="0" applyNumberFormat="1" applyFont="1" applyFill="1" applyBorder="1" applyAlignment="1">
      <alignment horizontal="right" vertical="center"/>
    </xf>
    <xf numFmtId="175" fontId="46" fillId="31" borderId="35" xfId="0" applyNumberFormat="1" applyFont="1" applyFill="1" applyBorder="1" applyAlignment="1">
      <alignment horizontal="right" vertical="center"/>
    </xf>
    <xf numFmtId="0" fontId="44" fillId="0" borderId="37" xfId="64" applyFont="1" applyBorder="1" applyAlignment="1">
      <alignment vertical="center"/>
    </xf>
    <xf numFmtId="3" fontId="44" fillId="0" borderId="35" xfId="0" applyNumberFormat="1" applyFont="1" applyFill="1" applyBorder="1" applyAlignment="1">
      <alignment horizontal="right" vertical="center"/>
    </xf>
    <xf numFmtId="3" fontId="45" fillId="0" borderId="33" xfId="0" applyNumberFormat="1" applyFont="1" applyFill="1" applyBorder="1" applyAlignment="1">
      <alignment horizontal="right" vertical="center"/>
    </xf>
    <xf numFmtId="176" fontId="44" fillId="0" borderId="36" xfId="64" applyNumberFormat="1" applyFont="1" applyFill="1" applyBorder="1" applyAlignment="1">
      <alignment horizontal="right" vertical="center"/>
    </xf>
    <xf numFmtId="0" fontId="47" fillId="0" borderId="0" xfId="64" applyFont="1" applyBorder="1"/>
    <xf numFmtId="3" fontId="47" fillId="0" borderId="0" xfId="64" applyNumberFormat="1" applyFont="1" applyBorder="1" applyAlignment="1">
      <alignment vertical="center"/>
    </xf>
    <xf numFmtId="0" fontId="47" fillId="0" borderId="0" xfId="64" applyFont="1" applyBorder="1" applyAlignment="1">
      <alignment vertical="center"/>
    </xf>
    <xf numFmtId="0" fontId="47" fillId="0" borderId="0" xfId="64" applyFont="1" applyBorder="1" applyAlignment="1"/>
    <xf numFmtId="0" fontId="42" fillId="0" borderId="0" xfId="64" applyFont="1" applyBorder="1" applyAlignment="1">
      <alignment vertical="top"/>
    </xf>
    <xf numFmtId="0" fontId="46" fillId="0" borderId="0" xfId="64" applyFont="1" applyBorder="1"/>
    <xf numFmtId="49" fontId="42" fillId="0" borderId="0" xfId="64" applyNumberFormat="1" applyFont="1" applyBorder="1" applyAlignment="1">
      <alignment horizontal="left"/>
    </xf>
    <xf numFmtId="3" fontId="42" fillId="0" borderId="0" xfId="64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/>
    </xf>
    <xf numFmtId="175" fontId="42" fillId="31" borderId="0" xfId="64" applyNumberFormat="1" applyFont="1" applyFill="1" applyBorder="1" applyAlignment="1">
      <alignment horizontal="right" indent="1"/>
    </xf>
    <xf numFmtId="49" fontId="46" fillId="0" borderId="0" xfId="64" applyNumberFormat="1" applyFont="1" applyBorder="1" applyAlignment="1">
      <alignment horizontal="left"/>
    </xf>
    <xf numFmtId="3" fontId="46" fillId="0" borderId="0" xfId="64" applyNumberFormat="1" applyFont="1" applyFill="1" applyBorder="1" applyAlignment="1">
      <alignment horizontal="right" indent="1"/>
    </xf>
    <xf numFmtId="0" fontId="46" fillId="0" borderId="0" xfId="64" applyFont="1" applyFill="1" applyBorder="1" applyAlignment="1">
      <alignment horizontal="right" indent="1"/>
    </xf>
    <xf numFmtId="0" fontId="46" fillId="31" borderId="0" xfId="64" applyFont="1" applyFill="1" applyBorder="1" applyAlignment="1">
      <alignment horizontal="right" indent="1"/>
    </xf>
    <xf numFmtId="4" fontId="46" fillId="0" borderId="37" xfId="0" applyNumberFormat="1" applyFont="1" applyFill="1" applyBorder="1" applyAlignment="1">
      <alignment horizontal="right" vertical="center"/>
    </xf>
    <xf numFmtId="0" fontId="42" fillId="0" borderId="0" xfId="64" applyFont="1" applyFill="1" applyBorder="1" applyAlignment="1">
      <alignment wrapText="1"/>
    </xf>
    <xf numFmtId="0" fontId="42" fillId="0" borderId="0" xfId="64" applyFont="1" applyFill="1" applyBorder="1" applyAlignment="1">
      <alignment horizontal="right" vertical="center"/>
    </xf>
    <xf numFmtId="2" fontId="47" fillId="0" borderId="0" xfId="64" applyNumberFormat="1" applyFont="1" applyFill="1" applyBorder="1" applyAlignment="1">
      <alignment horizontal="right" vertical="center"/>
    </xf>
    <xf numFmtId="2" fontId="42" fillId="0" borderId="0" xfId="64" applyNumberFormat="1" applyFont="1" applyFill="1" applyBorder="1" applyAlignment="1">
      <alignment horizontal="right" vertical="center"/>
    </xf>
    <xf numFmtId="175" fontId="42" fillId="0" borderId="0" xfId="64" applyNumberFormat="1" applyFont="1" applyBorder="1" applyAlignment="1">
      <alignment horizontal="right" vertical="center"/>
    </xf>
    <xf numFmtId="4" fontId="42" fillId="0" borderId="0" xfId="64" applyNumberFormat="1" applyFont="1" applyFill="1" applyBorder="1" applyAlignment="1">
      <alignment horizontal="right"/>
    </xf>
    <xf numFmtId="0" fontId="48" fillId="0" borderId="0" xfId="64" applyFont="1"/>
    <xf numFmtId="0" fontId="39" fillId="0" borderId="0" xfId="0" applyFont="1" applyFill="1" applyAlignment="1">
      <alignment wrapText="1"/>
    </xf>
    <xf numFmtId="0" fontId="48" fillId="0" borderId="0" xfId="64" applyFont="1" applyAlignment="1">
      <alignment horizontal="right" vertical="top" textRotation="180"/>
    </xf>
    <xf numFmtId="0" fontId="46" fillId="0" borderId="0" xfId="64" applyFont="1" applyFill="1" applyBorder="1" applyAlignment="1"/>
    <xf numFmtId="0" fontId="49" fillId="0" borderId="0" xfId="64" applyFont="1" applyFill="1" applyBorder="1" applyAlignment="1"/>
    <xf numFmtId="0" fontId="50" fillId="0" borderId="0" xfId="64" applyFont="1" applyFill="1" applyBorder="1" applyAlignment="1"/>
    <xf numFmtId="0" fontId="51" fillId="0" borderId="0" xfId="64" applyFont="1" applyFill="1" applyBorder="1" applyAlignment="1"/>
    <xf numFmtId="0" fontId="52" fillId="0" borderId="0" xfId="64" applyFont="1" applyFill="1" applyBorder="1"/>
    <xf numFmtId="0" fontId="52" fillId="0" borderId="0" xfId="64" applyFont="1" applyBorder="1" applyAlignment="1">
      <alignment horizontal="right"/>
    </xf>
    <xf numFmtId="0" fontId="52" fillId="0" borderId="0" xfId="64" applyFont="1" applyBorder="1"/>
    <xf numFmtId="0" fontId="52" fillId="0" borderId="0" xfId="64" applyFont="1" applyAlignment="1">
      <alignment textRotation="180"/>
    </xf>
    <xf numFmtId="0" fontId="52" fillId="0" borderId="0" xfId="64" applyFont="1"/>
    <xf numFmtId="0" fontId="44" fillId="0" borderId="0" xfId="64" applyFont="1" applyFill="1" applyBorder="1" applyAlignment="1">
      <alignment vertical="center"/>
    </xf>
    <xf numFmtId="0" fontId="44" fillId="0" borderId="0" xfId="64" applyFont="1" applyFill="1" applyBorder="1" applyAlignment="1">
      <alignment horizontal="left" vertical="center"/>
    </xf>
    <xf numFmtId="0" fontId="42" fillId="0" borderId="0" xfId="64" applyFont="1" applyAlignment="1">
      <alignment vertical="center"/>
    </xf>
    <xf numFmtId="0" fontId="46" fillId="0" borderId="44" xfId="64" applyFont="1" applyBorder="1"/>
    <xf numFmtId="0" fontId="53" fillId="0" borderId="37" xfId="64" applyFont="1" applyBorder="1"/>
    <xf numFmtId="0" fontId="45" fillId="0" borderId="37" xfId="64" applyFont="1" applyFill="1" applyBorder="1"/>
    <xf numFmtId="14" fontId="44" fillId="0" borderId="46" xfId="64" applyNumberFormat="1" applyFont="1" applyFill="1" applyBorder="1" applyAlignment="1">
      <alignment horizontal="right" wrapText="1"/>
    </xf>
    <xf numFmtId="14" fontId="46" fillId="0" borderId="47" xfId="64" applyNumberFormat="1" applyFont="1" applyFill="1" applyBorder="1" applyAlignment="1">
      <alignment horizontal="right" wrapText="1"/>
    </xf>
    <xf numFmtId="3" fontId="45" fillId="0" borderId="50" xfId="64" applyNumberFormat="1" applyFont="1" applyFill="1" applyBorder="1" applyAlignment="1">
      <alignment horizontal="right" vertical="center"/>
    </xf>
    <xf numFmtId="3" fontId="46" fillId="0" borderId="50" xfId="64" applyNumberFormat="1" applyFont="1" applyFill="1" applyBorder="1" applyAlignment="1">
      <alignment horizontal="right" vertical="center"/>
    </xf>
    <xf numFmtId="3" fontId="44" fillId="0" borderId="51" xfId="64" applyNumberFormat="1" applyFont="1" applyFill="1" applyBorder="1" applyAlignment="1">
      <alignment horizontal="right" vertical="center"/>
    </xf>
    <xf numFmtId="3" fontId="46" fillId="0" borderId="51" xfId="64" applyNumberFormat="1" applyFont="1" applyFill="1" applyBorder="1" applyAlignment="1">
      <alignment horizontal="right" vertical="center"/>
    </xf>
    <xf numFmtId="0" fontId="46" fillId="0" borderId="37" xfId="64" quotePrefix="1" applyFont="1" applyBorder="1" applyAlignment="1">
      <alignment vertical="center"/>
    </xf>
    <xf numFmtId="0" fontId="46" fillId="0" borderId="37" xfId="64" applyFont="1" applyBorder="1" applyAlignment="1">
      <alignment horizontal="left" vertical="center" wrapText="1"/>
    </xf>
    <xf numFmtId="3" fontId="42" fillId="0" borderId="0" xfId="64" applyNumberFormat="1" applyFont="1" applyFill="1" applyBorder="1" applyAlignment="1">
      <alignment vertical="center"/>
    </xf>
    <xf numFmtId="0" fontId="46" fillId="0" borderId="37" xfId="64" applyFont="1" applyFill="1" applyBorder="1" applyAlignment="1">
      <alignment horizontal="left" vertical="center" wrapText="1"/>
    </xf>
    <xf numFmtId="0" fontId="44" fillId="0" borderId="37" xfId="64" quotePrefix="1" applyFont="1" applyBorder="1" applyAlignment="1">
      <alignment horizontal="left" vertical="center"/>
    </xf>
    <xf numFmtId="0" fontId="44" fillId="0" borderId="37" xfId="64" applyFont="1" applyBorder="1" applyAlignment="1">
      <alignment horizontal="left" vertical="center"/>
    </xf>
    <xf numFmtId="3" fontId="47" fillId="0" borderId="0" xfId="64" applyNumberFormat="1" applyFont="1" applyFill="1" applyBorder="1" applyAlignment="1">
      <alignment vertical="center"/>
    </xf>
    <xf numFmtId="0" fontId="47" fillId="0" borderId="0" xfId="64" applyFont="1" applyAlignment="1">
      <alignment vertical="center"/>
    </xf>
    <xf numFmtId="0" fontId="46" fillId="0" borderId="37" xfId="64" quotePrefix="1" applyFont="1" applyFill="1" applyBorder="1" applyAlignment="1">
      <alignment horizontal="left" vertical="center"/>
    </xf>
    <xf numFmtId="0" fontId="46" fillId="0" borderId="37" xfId="64" applyFont="1" applyBorder="1" applyAlignment="1">
      <alignment horizontal="left" vertical="center"/>
    </xf>
    <xf numFmtId="0" fontId="47" fillId="0" borderId="0" xfId="64" applyFont="1" applyFill="1" applyBorder="1"/>
    <xf numFmtId="0" fontId="55" fillId="0" borderId="0" xfId="64" applyFont="1"/>
    <xf numFmtId="0" fontId="57" fillId="0" borderId="0" xfId="64" applyFont="1" applyFill="1"/>
    <xf numFmtId="0" fontId="57" fillId="0" borderId="0" xfId="64" applyFont="1"/>
    <xf numFmtId="0" fontId="57" fillId="0" borderId="0" xfId="64" applyFont="1" applyFill="1" applyBorder="1"/>
    <xf numFmtId="0" fontId="57" fillId="0" borderId="0" xfId="64" applyFont="1" applyBorder="1"/>
    <xf numFmtId="0" fontId="58" fillId="0" borderId="0" xfId="64" applyFont="1" applyFill="1"/>
    <xf numFmtId="0" fontId="58" fillId="0" borderId="0" xfId="64" applyFont="1"/>
    <xf numFmtId="0" fontId="41" fillId="0" borderId="0" xfId="64" applyFont="1" applyAlignment="1">
      <alignment horizontal="left"/>
    </xf>
    <xf numFmtId="3" fontId="42" fillId="0" borderId="0" xfId="64" applyNumberFormat="1" applyFont="1"/>
    <xf numFmtId="14" fontId="44" fillId="0" borderId="52" xfId="64" applyNumberFormat="1" applyFont="1" applyFill="1" applyBorder="1" applyAlignment="1">
      <alignment horizontal="right" wrapText="1"/>
    </xf>
    <xf numFmtId="14" fontId="46" fillId="0" borderId="53" xfId="64" applyNumberFormat="1" applyFont="1" applyFill="1" applyBorder="1" applyAlignment="1">
      <alignment horizontal="right" wrapText="1"/>
    </xf>
    <xf numFmtId="14" fontId="46" fillId="0" borderId="54" xfId="64" applyNumberFormat="1" applyFont="1" applyFill="1" applyBorder="1" applyAlignment="1">
      <alignment horizontal="right" wrapText="1"/>
    </xf>
    <xf numFmtId="3" fontId="45" fillId="0" borderId="51" xfId="64" applyNumberFormat="1" applyFont="1" applyFill="1" applyBorder="1" applyAlignment="1">
      <alignment horizontal="right" vertical="center"/>
    </xf>
    <xf numFmtId="3" fontId="5" fillId="0" borderId="37" xfId="64" applyNumberFormat="1" applyFont="1" applyFill="1" applyBorder="1" applyAlignment="1">
      <alignment horizontal="right" vertical="center"/>
    </xf>
    <xf numFmtId="0" fontId="43" fillId="0" borderId="0" xfId="64" applyFont="1" applyBorder="1"/>
    <xf numFmtId="3" fontId="46" fillId="0" borderId="37" xfId="64" applyNumberFormat="1" applyFont="1" applyFill="1" applyBorder="1" applyAlignment="1">
      <alignment horizontal="right" vertical="center"/>
    </xf>
    <xf numFmtId="3" fontId="44" fillId="0" borderId="37" xfId="64" applyNumberFormat="1" applyFont="1" applyFill="1" applyBorder="1" applyAlignment="1">
      <alignment horizontal="right" vertical="center"/>
    </xf>
    <xf numFmtId="0" fontId="47" fillId="0" borderId="0" xfId="64" applyFont="1"/>
    <xf numFmtId="0" fontId="46" fillId="0" borderId="37" xfId="64" quotePrefix="1" applyFont="1" applyBorder="1" applyAlignment="1">
      <alignment horizontal="left" vertical="center"/>
    </xf>
    <xf numFmtId="0" fontId="44" fillId="0" borderId="37" xfId="64" quotePrefix="1" applyFont="1" applyFill="1" applyBorder="1" applyAlignment="1">
      <alignment horizontal="left" vertical="center"/>
    </xf>
    <xf numFmtId="0" fontId="44" fillId="0" borderId="37" xfId="64" applyFont="1" applyFill="1" applyBorder="1" applyAlignment="1">
      <alignment horizontal="left" vertical="center" wrapText="1"/>
    </xf>
    <xf numFmtId="0" fontId="44" fillId="0" borderId="33" xfId="64" applyFont="1" applyBorder="1" applyAlignment="1">
      <alignment horizontal="left" vertical="center"/>
    </xf>
    <xf numFmtId="0" fontId="37" fillId="0" borderId="0" xfId="64" applyFont="1"/>
    <xf numFmtId="3" fontId="45" fillId="0" borderId="0" xfId="64" applyNumberFormat="1" applyFont="1" applyFill="1" applyBorder="1" applyAlignment="1">
      <alignment horizontal="right" vertical="center"/>
    </xf>
    <xf numFmtId="3" fontId="5" fillId="0" borderId="0" xfId="64" applyNumberFormat="1" applyFont="1" applyFill="1" applyBorder="1" applyAlignment="1">
      <alignment horizontal="right" vertical="center"/>
    </xf>
    <xf numFmtId="176" fontId="5" fillId="0" borderId="0" xfId="64" applyNumberFormat="1" applyFont="1" applyFill="1" applyBorder="1" applyAlignment="1">
      <alignment horizontal="right" vertical="center"/>
    </xf>
    <xf numFmtId="0" fontId="38" fillId="0" borderId="0" xfId="64" applyFont="1" applyBorder="1" applyAlignment="1">
      <alignment horizontal="left"/>
    </xf>
    <xf numFmtId="0" fontId="38" fillId="0" borderId="0" xfId="64" applyFont="1" applyAlignment="1">
      <alignment horizontal="left"/>
    </xf>
    <xf numFmtId="176" fontId="38" fillId="0" borderId="0" xfId="64" applyNumberFormat="1" applyFont="1"/>
    <xf numFmtId="0" fontId="59" fillId="0" borderId="0" xfId="64" applyFont="1" applyFill="1" applyBorder="1" applyAlignment="1">
      <alignment horizontal="center"/>
    </xf>
    <xf numFmtId="14" fontId="44" fillId="0" borderId="55" xfId="64" applyNumberFormat="1" applyFont="1" applyFill="1" applyBorder="1" applyAlignment="1">
      <alignment horizontal="right" wrapText="1"/>
    </xf>
    <xf numFmtId="14" fontId="46" fillId="0" borderId="56" xfId="64" applyNumberFormat="1" applyFont="1" applyFill="1" applyBorder="1" applyAlignment="1">
      <alignment horizontal="right" wrapText="1"/>
    </xf>
    <xf numFmtId="14" fontId="46" fillId="0" borderId="57" xfId="64" applyNumberFormat="1" applyFont="1" applyFill="1" applyBorder="1" applyAlignment="1">
      <alignment horizontal="right" wrapText="1"/>
    </xf>
    <xf numFmtId="0" fontId="47" fillId="0" borderId="0" xfId="64" applyFont="1" applyFill="1" applyBorder="1" applyAlignment="1">
      <alignment horizontal="center" wrapText="1"/>
    </xf>
    <xf numFmtId="176" fontId="42" fillId="0" borderId="0" xfId="64" applyNumberFormat="1" applyFont="1" applyFill="1" applyBorder="1" applyAlignment="1">
      <alignment horizontal="right"/>
    </xf>
    <xf numFmtId="176" fontId="47" fillId="0" borderId="0" xfId="64" applyNumberFormat="1" applyFont="1" applyFill="1" applyBorder="1" applyAlignment="1">
      <alignment horizontal="right"/>
    </xf>
    <xf numFmtId="0" fontId="52" fillId="0" borderId="0" xfId="64" applyFont="1" applyFill="1"/>
    <xf numFmtId="0" fontId="55" fillId="31" borderId="0" xfId="64" applyFont="1" applyFill="1"/>
    <xf numFmtId="0" fontId="48" fillId="0" borderId="0" xfId="64" applyFont="1" applyFill="1"/>
    <xf numFmtId="0" fontId="48" fillId="0" borderId="0" xfId="64" applyFont="1" applyFill="1" applyAlignment="1">
      <alignment horizontal="right" vertical="top" textRotation="180"/>
    </xf>
    <xf numFmtId="0" fontId="39" fillId="0" borderId="0" xfId="64" applyFont="1" applyFill="1"/>
    <xf numFmtId="0" fontId="38" fillId="0" borderId="0" xfId="64" applyFont="1" applyFill="1" applyAlignment="1">
      <alignment horizontal="right" vertical="top" textRotation="180"/>
    </xf>
    <xf numFmtId="0" fontId="0" fillId="0" borderId="0" xfId="0" applyFill="1"/>
    <xf numFmtId="0" fontId="40" fillId="0" borderId="0" xfId="64" applyFont="1" applyFill="1" applyBorder="1"/>
    <xf numFmtId="0" fontId="21" fillId="0" borderId="30" xfId="64" applyFont="1" applyFill="1" applyBorder="1"/>
    <xf numFmtId="0" fontId="40" fillId="0" borderId="30" xfId="64" applyFont="1" applyFill="1" applyBorder="1"/>
    <xf numFmtId="0" fontId="52" fillId="0" borderId="0" xfId="64" applyFont="1" applyFill="1" applyBorder="1" applyAlignment="1">
      <alignment horizontal="right"/>
    </xf>
    <xf numFmtId="0" fontId="52" fillId="0" borderId="0" xfId="64" applyFont="1" applyFill="1" applyAlignment="1">
      <alignment textRotation="180"/>
    </xf>
    <xf numFmtId="0" fontId="42" fillId="0" borderId="0" xfId="64" applyFont="1" applyFill="1" applyAlignment="1">
      <alignment vertical="center"/>
    </xf>
    <xf numFmtId="0" fontId="46" fillId="0" borderId="44" xfId="64" applyFont="1" applyFill="1" applyBorder="1"/>
    <xf numFmtId="0" fontId="46" fillId="0" borderId="0" xfId="64" applyFont="1" applyFill="1" applyBorder="1"/>
    <xf numFmtId="0" fontId="42" fillId="0" borderId="0" xfId="64" applyFont="1" applyFill="1"/>
    <xf numFmtId="0" fontId="53" fillId="0" borderId="37" xfId="64" applyFont="1" applyFill="1" applyBorder="1"/>
    <xf numFmtId="14" fontId="47" fillId="0" borderId="48" xfId="64" applyNumberFormat="1" applyFont="1" applyFill="1" applyBorder="1" applyAlignment="1">
      <alignment horizontal="center" wrapText="1"/>
    </xf>
    <xf numFmtId="14" fontId="47" fillId="0" borderId="49" xfId="64" applyNumberFormat="1" applyFont="1" applyFill="1" applyBorder="1" applyAlignment="1">
      <alignment horizontal="center" wrapText="1"/>
    </xf>
    <xf numFmtId="0" fontId="5" fillId="0" borderId="33" xfId="64" applyFont="1" applyFill="1" applyBorder="1" applyAlignment="1">
      <alignment horizontal="left" vertical="center"/>
    </xf>
    <xf numFmtId="0" fontId="45" fillId="0" borderId="33" xfId="64" applyFont="1" applyFill="1" applyBorder="1" applyAlignment="1">
      <alignment horizontal="left" vertical="center"/>
    </xf>
    <xf numFmtId="0" fontId="42" fillId="0" borderId="0" xfId="64" applyFont="1" applyFill="1" applyBorder="1" applyAlignment="1">
      <alignment vertical="center"/>
    </xf>
    <xf numFmtId="0" fontId="46" fillId="0" borderId="37" xfId="64" applyFont="1" applyFill="1" applyBorder="1" applyAlignment="1">
      <alignment vertical="center"/>
    </xf>
    <xf numFmtId="3" fontId="42" fillId="0" borderId="0" xfId="64" applyNumberFormat="1" applyFont="1" applyFill="1" applyAlignment="1">
      <alignment vertical="center"/>
    </xf>
    <xf numFmtId="0" fontId="46" fillId="0" borderId="37" xfId="64" quotePrefix="1" applyFont="1" applyFill="1" applyBorder="1" applyAlignment="1">
      <alignment vertical="center"/>
    </xf>
    <xf numFmtId="0" fontId="44" fillId="0" borderId="37" xfId="64" applyFont="1" applyFill="1" applyBorder="1" applyAlignment="1">
      <alignment horizontal="left" vertical="center"/>
    </xf>
    <xf numFmtId="0" fontId="47" fillId="0" borderId="0" xfId="64" applyFont="1" applyFill="1" applyAlignment="1">
      <alignment vertical="center"/>
    </xf>
    <xf numFmtId="3" fontId="47" fillId="0" borderId="0" xfId="64" applyNumberFormat="1" applyFont="1" applyFill="1" applyAlignment="1">
      <alignment vertical="center"/>
    </xf>
    <xf numFmtId="0" fontId="47" fillId="0" borderId="0" xfId="64" applyFont="1" applyFill="1" applyBorder="1" applyAlignment="1">
      <alignment vertical="center"/>
    </xf>
    <xf numFmtId="0" fontId="46" fillId="0" borderId="37" xfId="64" applyFont="1" applyFill="1" applyBorder="1" applyAlignment="1">
      <alignment horizontal="left" vertical="center"/>
    </xf>
    <xf numFmtId="0" fontId="37" fillId="0" borderId="0" xfId="64" applyFont="1" applyFill="1" applyBorder="1"/>
    <xf numFmtId="177" fontId="38" fillId="0" borderId="0" xfId="64" applyNumberFormat="1" applyFont="1" applyFill="1"/>
    <xf numFmtId="3" fontId="38" fillId="0" borderId="0" xfId="64" applyNumberFormat="1" applyFont="1" applyFill="1"/>
    <xf numFmtId="167" fontId="25" fillId="47" borderId="19" xfId="51" quotePrefix="1" applyNumberFormat="1" applyBorder="1" applyAlignment="1"/>
    <xf numFmtId="3" fontId="42" fillId="31" borderId="0" xfId="64" applyNumberFormat="1" applyFont="1" applyFill="1" applyBorder="1"/>
    <xf numFmtId="0" fontId="38" fillId="0" borderId="0" xfId="64" applyFont="1" applyAlignment="1">
      <alignment horizontal="right" vertical="top" textRotation="180"/>
    </xf>
    <xf numFmtId="0" fontId="37" fillId="0" borderId="0" xfId="64" applyFont="1" applyBorder="1"/>
    <xf numFmtId="177" fontId="38" fillId="0" borderId="0" xfId="64" applyNumberFormat="1" applyFont="1"/>
    <xf numFmtId="0" fontId="40" fillId="0" borderId="0" xfId="64" applyFont="1" applyFill="1" applyBorder="1" applyAlignment="1">
      <alignment horizontal="center" vertical="top" textRotation="180"/>
    </xf>
    <xf numFmtId="0" fontId="21" fillId="0" borderId="0" xfId="64" applyFont="1" applyFill="1" applyBorder="1" applyAlignment="1">
      <alignment horizontal="center" vertical="top" textRotation="180"/>
    </xf>
    <xf numFmtId="167" fontId="77" fillId="46" borderId="19" xfId="50" quotePrefix="1" applyNumberFormat="1" applyFont="1" applyBorder="1" applyAlignment="1"/>
    <xf numFmtId="168" fontId="77" fillId="46" borderId="19" xfId="50" quotePrefix="1" applyNumberFormat="1" applyFont="1" applyBorder="1" applyAlignment="1"/>
    <xf numFmtId="169" fontId="77" fillId="47" borderId="19" xfId="51" quotePrefix="1" applyNumberFormat="1" applyFont="1" applyBorder="1" applyAlignment="1"/>
    <xf numFmtId="170" fontId="77" fillId="48" borderId="19" xfId="52" quotePrefix="1" applyNumberFormat="1" applyFont="1" applyBorder="1" applyAlignment="1"/>
    <xf numFmtId="172" fontId="77" fillId="35" borderId="19" xfId="53" quotePrefix="1" applyNumberFormat="1" applyFont="1" applyBorder="1" applyAlignment="1"/>
    <xf numFmtId="173" fontId="77" fillId="34" borderId="28" xfId="54" quotePrefix="1" applyNumberFormat="1" applyFont="1" applyBorder="1" applyAlignment="1"/>
    <xf numFmtId="171" fontId="77" fillId="35" borderId="19" xfId="53" quotePrefix="1" applyNumberFormat="1" applyFont="1" applyBorder="1" applyAlignment="1"/>
    <xf numFmtId="174" fontId="77" fillId="47" borderId="19" xfId="51" quotePrefix="1" applyNumberFormat="1" applyFont="1" applyBorder="1" applyAlignment="1"/>
    <xf numFmtId="167" fontId="78" fillId="46" borderId="19" xfId="50" quotePrefix="1" applyNumberFormat="1" applyFont="1" applyBorder="1" applyAlignment="1"/>
    <xf numFmtId="168" fontId="78" fillId="46" borderId="19" xfId="50" quotePrefix="1" applyNumberFormat="1" applyFont="1" applyBorder="1" applyAlignment="1"/>
    <xf numFmtId="169" fontId="78" fillId="47" borderId="19" xfId="51" quotePrefix="1" applyNumberFormat="1" applyFont="1" applyBorder="1" applyAlignment="1"/>
    <xf numFmtId="170" fontId="78" fillId="48" borderId="19" xfId="52" quotePrefix="1" applyNumberFormat="1" applyFont="1" applyBorder="1" applyAlignment="1"/>
    <xf numFmtId="172" fontId="78" fillId="35" borderId="19" xfId="53" quotePrefix="1" applyNumberFormat="1" applyFont="1" applyBorder="1" applyAlignment="1"/>
    <xf numFmtId="171" fontId="78" fillId="35" borderId="19" xfId="53" quotePrefix="1" applyNumberFormat="1" applyFont="1" applyBorder="1" applyAlignment="1"/>
    <xf numFmtId="3" fontId="44" fillId="0" borderId="50" xfId="64" applyNumberFormat="1" applyFont="1" applyFill="1" applyBorder="1" applyAlignment="1">
      <alignment horizontal="right" vertical="center"/>
    </xf>
    <xf numFmtId="0" fontId="38" fillId="0" borderId="0" xfId="64" applyFont="1" applyAlignment="1">
      <alignment horizontal="right" vertical="top" textRotation="180"/>
    </xf>
    <xf numFmtId="0" fontId="39" fillId="0" borderId="0" xfId="315" applyFont="1" applyFill="1" applyAlignment="1">
      <alignment wrapText="1"/>
    </xf>
    <xf numFmtId="0" fontId="48" fillId="31" borderId="0" xfId="64" applyFont="1" applyFill="1"/>
    <xf numFmtId="0" fontId="2" fillId="31" borderId="0" xfId="315" applyFill="1"/>
    <xf numFmtId="0" fontId="2" fillId="2" borderId="0" xfId="315"/>
    <xf numFmtId="0" fontId="38" fillId="31" borderId="0" xfId="64" applyFont="1" applyFill="1" applyBorder="1"/>
    <xf numFmtId="0" fontId="40" fillId="31" borderId="0" xfId="64" applyFont="1" applyFill="1"/>
    <xf numFmtId="0" fontId="52" fillId="31" borderId="0" xfId="64" applyFont="1" applyFill="1"/>
    <xf numFmtId="0" fontId="42" fillId="31" borderId="0" xfId="64" applyFont="1" applyFill="1" applyAlignment="1">
      <alignment vertical="center"/>
    </xf>
    <xf numFmtId="0" fontId="42" fillId="31" borderId="0" xfId="64" applyFont="1" applyFill="1"/>
    <xf numFmtId="14" fontId="47" fillId="49" borderId="48" xfId="64" applyNumberFormat="1" applyFont="1" applyFill="1" applyBorder="1" applyAlignment="1">
      <alignment horizontal="center" wrapText="1"/>
    </xf>
    <xf numFmtId="14" fontId="47" fillId="49" borderId="49" xfId="64" applyNumberFormat="1" applyFont="1" applyFill="1" applyBorder="1" applyAlignment="1">
      <alignment horizontal="center" wrapText="1"/>
    </xf>
    <xf numFmtId="0" fontId="42" fillId="31" borderId="0" xfId="64" applyFont="1" applyFill="1" applyBorder="1" applyAlignment="1">
      <alignment vertical="center"/>
    </xf>
    <xf numFmtId="3" fontId="42" fillId="0" borderId="0" xfId="64" applyNumberFormat="1" applyFont="1" applyAlignment="1">
      <alignment vertical="center"/>
    </xf>
    <xf numFmtId="3" fontId="47" fillId="0" borderId="0" xfId="64" applyNumberFormat="1" applyFont="1" applyAlignment="1">
      <alignment vertical="center"/>
    </xf>
    <xf numFmtId="0" fontId="47" fillId="31" borderId="0" xfId="64" applyFont="1" applyFill="1" applyAlignment="1">
      <alignment vertical="center"/>
    </xf>
    <xf numFmtId="0" fontId="47" fillId="31" borderId="0" xfId="64" applyFont="1" applyFill="1" applyBorder="1" applyAlignment="1">
      <alignment vertical="center"/>
    </xf>
    <xf numFmtId="0" fontId="44" fillId="31" borderId="0" xfId="64" quotePrefix="1" applyFont="1" applyFill="1" applyBorder="1" applyAlignment="1">
      <alignment horizontal="left" vertical="center"/>
    </xf>
    <xf numFmtId="0" fontId="44" fillId="31" borderId="0" xfId="64" applyFont="1" applyFill="1" applyBorder="1" applyAlignment="1">
      <alignment horizontal="left" vertical="center"/>
    </xf>
    <xf numFmtId="3" fontId="44" fillId="31" borderId="0" xfId="64" applyNumberFormat="1" applyFont="1" applyFill="1" applyBorder="1" applyAlignment="1">
      <alignment horizontal="right" vertical="center"/>
    </xf>
    <xf numFmtId="3" fontId="47" fillId="31" borderId="0" xfId="64" applyNumberFormat="1" applyFont="1" applyFill="1" applyBorder="1" applyAlignment="1">
      <alignment vertical="center"/>
    </xf>
    <xf numFmtId="3" fontId="47" fillId="31" borderId="0" xfId="64" applyNumberFormat="1" applyFont="1" applyFill="1" applyAlignment="1">
      <alignment vertical="center"/>
    </xf>
    <xf numFmtId="3" fontId="42" fillId="31" borderId="0" xfId="64" applyNumberFormat="1" applyFont="1" applyFill="1" applyBorder="1" applyAlignment="1">
      <alignment vertical="center"/>
    </xf>
    <xf numFmtId="0" fontId="37" fillId="31" borderId="0" xfId="64" applyFont="1" applyFill="1" applyBorder="1"/>
    <xf numFmtId="0" fontId="47" fillId="31" borderId="0" xfId="64" applyFont="1" applyFill="1" applyBorder="1"/>
    <xf numFmtId="0" fontId="38" fillId="31" borderId="0" xfId="64" applyFont="1" applyFill="1"/>
    <xf numFmtId="177" fontId="38" fillId="31" borderId="0" xfId="64" applyNumberFormat="1" applyFont="1" applyFill="1"/>
    <xf numFmtId="3" fontId="38" fillId="31" borderId="0" xfId="64" applyNumberFormat="1" applyFont="1" applyFill="1"/>
    <xf numFmtId="3" fontId="45" fillId="0" borderId="68" xfId="64" applyNumberFormat="1" applyFont="1" applyFill="1" applyBorder="1" applyAlignment="1">
      <alignment horizontal="right" vertical="center"/>
    </xf>
    <xf numFmtId="3" fontId="44" fillId="0" borderId="36" xfId="64" applyNumberFormat="1" applyFont="1" applyFill="1" applyBorder="1" applyAlignment="1">
      <alignment horizontal="right" vertical="center"/>
    </xf>
    <xf numFmtId="0" fontId="2" fillId="0" borderId="0" xfId="64" applyFont="1" applyFill="1" applyBorder="1" applyAlignment="1">
      <alignment horizontal="center" textRotation="180"/>
    </xf>
    <xf numFmtId="175" fontId="46" fillId="31" borderId="38" xfId="0" applyNumberFormat="1" applyFont="1" applyFill="1" applyBorder="1" applyAlignment="1">
      <alignment horizontal="right"/>
    </xf>
    <xf numFmtId="179" fontId="25" fillId="48" borderId="19" xfId="52" quotePrefix="1" applyNumberFormat="1" applyBorder="1" applyAlignment="1"/>
    <xf numFmtId="0" fontId="2" fillId="0" borderId="0" xfId="64" applyFont="1" applyFill="1" applyBorder="1" applyAlignment="1">
      <alignment horizontal="center" textRotation="180"/>
    </xf>
    <xf numFmtId="14" fontId="44" fillId="0" borderId="32" xfId="64" applyNumberFormat="1" applyFont="1" applyFill="1" applyBorder="1" applyAlignment="1">
      <alignment horizontal="center" vertical="center" wrapText="1"/>
    </xf>
    <xf numFmtId="0" fontId="44" fillId="0" borderId="32" xfId="64" applyFont="1" applyFill="1" applyBorder="1" applyAlignment="1">
      <alignment horizontal="center" vertical="center" wrapText="1"/>
    </xf>
    <xf numFmtId="0" fontId="44" fillId="0" borderId="31" xfId="64" applyFont="1" applyFill="1" applyBorder="1" applyAlignment="1">
      <alignment horizontal="center" vertical="center" wrapText="1"/>
    </xf>
    <xf numFmtId="0" fontId="41" fillId="0" borderId="0" xfId="64" applyFont="1" applyAlignment="1">
      <alignment horizontal="right" vertical="top" textRotation="180"/>
    </xf>
    <xf numFmtId="0" fontId="47" fillId="49" borderId="42" xfId="64" applyFont="1" applyFill="1" applyBorder="1" applyAlignment="1">
      <alignment horizontal="center" vertical="center" wrapText="1"/>
    </xf>
    <xf numFmtId="0" fontId="47" fillId="49" borderId="43" xfId="64" applyFont="1" applyFill="1" applyBorder="1" applyAlignment="1">
      <alignment horizontal="center" vertical="center" wrapText="1"/>
    </xf>
    <xf numFmtId="0" fontId="21" fillId="0" borderId="39" xfId="64" applyFont="1" applyFill="1" applyBorder="1" applyAlignment="1">
      <alignment horizontal="center" vertical="top" textRotation="180"/>
    </xf>
    <xf numFmtId="0" fontId="40" fillId="0" borderId="0" xfId="64" applyFont="1" applyFill="1" applyBorder="1" applyAlignment="1">
      <alignment horizontal="center" vertical="top" textRotation="180"/>
    </xf>
    <xf numFmtId="0" fontId="38" fillId="0" borderId="0" xfId="64" applyFont="1" applyAlignment="1">
      <alignment horizontal="right" vertical="top" textRotation="180"/>
    </xf>
    <xf numFmtId="14" fontId="44" fillId="0" borderId="40" xfId="64" applyNumberFormat="1" applyFont="1" applyFill="1" applyBorder="1" applyAlignment="1">
      <alignment horizontal="center" vertical="center"/>
    </xf>
    <xf numFmtId="14" fontId="44" fillId="0" borderId="41" xfId="64" applyNumberFormat="1" applyFont="1" applyFill="1" applyBorder="1" applyAlignment="1">
      <alignment horizontal="center" vertical="center"/>
    </xf>
    <xf numFmtId="14" fontId="44" fillId="0" borderId="0" xfId="64" applyNumberFormat="1" applyFont="1" applyFill="1" applyBorder="1" applyAlignment="1">
      <alignment horizontal="center" vertical="center" wrapText="1"/>
    </xf>
    <xf numFmtId="14" fontId="44" fillId="0" borderId="45" xfId="64" applyNumberFormat="1" applyFont="1" applyFill="1" applyBorder="1" applyAlignment="1">
      <alignment horizontal="center" vertical="center" wrapText="1"/>
    </xf>
    <xf numFmtId="0" fontId="41" fillId="0" borderId="0" xfId="64" applyFont="1" applyFill="1" applyAlignment="1">
      <alignment horizontal="right" vertical="top" textRotation="180"/>
    </xf>
    <xf numFmtId="0" fontId="47" fillId="0" borderId="42" xfId="64" applyFont="1" applyFill="1" applyBorder="1" applyAlignment="1">
      <alignment horizontal="center" vertical="center" wrapText="1"/>
    </xf>
    <xf numFmtId="0" fontId="47" fillId="0" borderId="43" xfId="64" applyFont="1" applyFill="1" applyBorder="1" applyAlignment="1">
      <alignment horizontal="center" vertical="center" wrapText="1"/>
    </xf>
    <xf numFmtId="0" fontId="38" fillId="0" borderId="0" xfId="64" applyFont="1" applyFill="1" applyAlignment="1">
      <alignment horizontal="right" vertical="top" textRotation="180"/>
    </xf>
  </cellXfs>
  <cellStyles count="319">
    <cellStyle name="20 % - Akzent1" xfId="65"/>
    <cellStyle name="20 % - Akzent2" xfId="66"/>
    <cellStyle name="20 % - Akzent3" xfId="67"/>
    <cellStyle name="20 % - Akzent4" xfId="68"/>
    <cellStyle name="20 % - Akzent5" xfId="69"/>
    <cellStyle name="20 % - Akzent6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 % - Akzent1" xfId="77"/>
    <cellStyle name="40 % - Akzent2" xfId="78"/>
    <cellStyle name="40 % - Akzent3" xfId="79"/>
    <cellStyle name="40 % - Akzent4" xfId="80"/>
    <cellStyle name="40 % - Akzent5" xfId="81"/>
    <cellStyle name="40 % - Akzent6" xfId="82"/>
    <cellStyle name="40% - Accent1 2" xfId="83"/>
    <cellStyle name="40% - Accent2 2" xfId="84"/>
    <cellStyle name="40% - Accent3 2" xfId="85"/>
    <cellStyle name="40% - Accent4 2" xfId="86"/>
    <cellStyle name="40% - Accent5 2" xfId="87"/>
    <cellStyle name="40% - Accent6 2" xfId="88"/>
    <cellStyle name="60 % - Akzent1" xfId="89"/>
    <cellStyle name="60 % - Akzent2" xfId="90"/>
    <cellStyle name="60 % - Akzent3" xfId="91"/>
    <cellStyle name="60 % - Akzent4" xfId="92"/>
    <cellStyle name="60 % - Akzent5" xfId="93"/>
    <cellStyle name="60 % - Akzent6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Accent1 - 20%" xfId="1"/>
    <cellStyle name="Accent1 - 40%" xfId="2"/>
    <cellStyle name="Accent1 - 60%" xfId="3"/>
    <cellStyle name="Accent1 2" xfId="101"/>
    <cellStyle name="Accent2 - 20%" xfId="4"/>
    <cellStyle name="Accent2 - 40%" xfId="5"/>
    <cellStyle name="Accent2 - 60%" xfId="6"/>
    <cellStyle name="Accent2 2" xfId="102"/>
    <cellStyle name="Accent3 - 20%" xfId="7"/>
    <cellStyle name="Accent3 - 40%" xfId="8"/>
    <cellStyle name="Accent3 - 60%" xfId="9"/>
    <cellStyle name="Accent3 2" xfId="103"/>
    <cellStyle name="Accent4 - 20%" xfId="10"/>
    <cellStyle name="Accent4 - 40%" xfId="11"/>
    <cellStyle name="Accent4 - 60%" xfId="12"/>
    <cellStyle name="Accent4 2" xfId="104"/>
    <cellStyle name="Accent5 - 20%" xfId="13"/>
    <cellStyle name="Accent5 - 40%" xfId="14"/>
    <cellStyle name="Accent5 - 60%" xfId="15"/>
    <cellStyle name="Accent5 2" xfId="105"/>
    <cellStyle name="Accent6 - 20%" xfId="16"/>
    <cellStyle name="Accent6 - 40%" xfId="17"/>
    <cellStyle name="Accent6 - 60%" xfId="18"/>
    <cellStyle name="Accent6 2" xfId="106"/>
    <cellStyle name="Akzent1" xfId="300" builtinId="29" customBuiltin="1"/>
    <cellStyle name="Akzent2" xfId="301" builtinId="33" customBuiltin="1"/>
    <cellStyle name="Akzent3" xfId="302" builtinId="37" customBuiltin="1"/>
    <cellStyle name="Akzent4" xfId="303" builtinId="41" customBuiltin="1"/>
    <cellStyle name="Akzent5" xfId="304" builtinId="45" customBuiltin="1"/>
    <cellStyle name="Akzent6" xfId="305" builtinId="49" customBuiltin="1"/>
    <cellStyle name="Ausgabe" xfId="25"/>
    <cellStyle name="Bad 2" xfId="107"/>
    <cellStyle name="Berechnung" xfId="19"/>
    <cellStyle name="Calculation 2" xfId="108"/>
    <cellStyle name="Check Cell 2" xfId="109"/>
    <cellStyle name="Eingabe" xfId="23"/>
    <cellStyle name="Emphasis 1" xfId="20"/>
    <cellStyle name="Emphasis 2" xfId="21"/>
    <cellStyle name="Emphasis 3" xfId="22"/>
    <cellStyle name="Ergebnis" xfId="27"/>
    <cellStyle name="Erklärender Text" xfId="110"/>
    <cellStyle name="Euro" xfId="111"/>
    <cellStyle name="Explanatory Text 2" xfId="112"/>
    <cellStyle name="Good 2" xfId="113"/>
    <cellStyle name="Gut" xfId="306" builtinId="26" customBuiltin="1"/>
    <cellStyle name="Heading 1 2" xfId="114"/>
    <cellStyle name="Heading 2 2" xfId="115"/>
    <cellStyle name="Heading 3 2" xfId="116"/>
    <cellStyle name="Heading 4 2" xfId="117"/>
    <cellStyle name="Input 2" xfId="118"/>
    <cellStyle name="Linked Cell 2" xfId="119"/>
    <cellStyle name="Neutral" xfId="24" builtinId="28" customBuiltin="1"/>
    <cellStyle name="Normal 2" xfId="315"/>
    <cellStyle name="Normal_QB_207" xfId="299"/>
    <cellStyle name="Note 2" xfId="120"/>
    <cellStyle name="Notiz" xfId="307" builtinId="10" customBuiltin="1"/>
    <cellStyle name="Output 2" xfId="121"/>
    <cellStyle name="Prozent 2" xfId="122"/>
    <cellStyle name="Prozent 2 2" xfId="123"/>
    <cellStyle name="Prozent 3" xfId="124"/>
    <cellStyle name="SAPBEXaggData" xfId="125"/>
    <cellStyle name="SAPBEXaggData 2" xfId="126"/>
    <cellStyle name="SAPBEXaggData 3" xfId="127"/>
    <cellStyle name="SAPBEXaggData_Auswertung LOB" xfId="128"/>
    <cellStyle name="SAPBEXaggDataEmph" xfId="129"/>
    <cellStyle name="SAPBEXaggDataEmph 2" xfId="130"/>
    <cellStyle name="SAPBEXaggDataEmph_BEx_modRST_31.12.2013" xfId="131"/>
    <cellStyle name="SAPBEXaggItem" xfId="132"/>
    <cellStyle name="SAPBEXaggItem 2" xfId="133"/>
    <cellStyle name="SAPBEXaggItem 3" xfId="134"/>
    <cellStyle name="SAPBEXaggItem_% percentage" xfId="135"/>
    <cellStyle name="SAPBEXaggItemX" xfId="136"/>
    <cellStyle name="SAPBEXaggItemX 2" xfId="137"/>
    <cellStyle name="SAPBEXaggItemX 3" xfId="138"/>
    <cellStyle name="SAPBEXaggItemX_% percentage" xfId="139"/>
    <cellStyle name="SAPBEXchaText" xfId="140"/>
    <cellStyle name="SAPBEXchaText 2" xfId="141"/>
    <cellStyle name="SAPBEXchaText 3" xfId="142"/>
    <cellStyle name="SAPBEXchaText_% percentage" xfId="143"/>
    <cellStyle name="SAPBEXexcBad7" xfId="144"/>
    <cellStyle name="SAPBEXexcBad7 2" xfId="145"/>
    <cellStyle name="SAPBEXexcBad7_BEx_modRST_31.12.2013" xfId="146"/>
    <cellStyle name="SAPBEXexcBad8" xfId="147"/>
    <cellStyle name="SAPBEXexcBad8 2" xfId="148"/>
    <cellStyle name="SAPBEXexcBad8_BEx_modRST_31.12.2013" xfId="149"/>
    <cellStyle name="SAPBEXexcBad9" xfId="150"/>
    <cellStyle name="SAPBEXexcBad9 2" xfId="151"/>
    <cellStyle name="SAPBEXexcBad9_BEx_modRST_31.12.2013" xfId="152"/>
    <cellStyle name="SAPBEXexcCritical4" xfId="153"/>
    <cellStyle name="SAPBEXexcCritical4 2" xfId="154"/>
    <cellStyle name="SAPBEXexcCritical4_BEx_modRST_31.12.2013" xfId="155"/>
    <cellStyle name="SAPBEXexcCritical5" xfId="156"/>
    <cellStyle name="SAPBEXexcCritical5 2" xfId="157"/>
    <cellStyle name="SAPBEXexcCritical5_BEx_modRST_31.12.2013" xfId="158"/>
    <cellStyle name="SAPBEXexcCritical6" xfId="159"/>
    <cellStyle name="SAPBEXexcCritical6 2" xfId="160"/>
    <cellStyle name="SAPBEXexcCritical6_BEx_modRST_31.12.2013" xfId="161"/>
    <cellStyle name="SAPBEXexcGood1" xfId="162"/>
    <cellStyle name="SAPBEXexcGood1 2" xfId="163"/>
    <cellStyle name="SAPBEXexcGood1_BEx_modRST_31.12.2013" xfId="164"/>
    <cellStyle name="SAPBEXexcGood2" xfId="165"/>
    <cellStyle name="SAPBEXexcGood2 2" xfId="166"/>
    <cellStyle name="SAPBEXexcGood2_BEx_modRST_31.12.2013" xfId="167"/>
    <cellStyle name="SAPBEXexcGood3" xfId="168"/>
    <cellStyle name="SAPBEXexcGood3 2" xfId="169"/>
    <cellStyle name="SAPBEXexcGood3_BEx_modRST_31.12.2013" xfId="170"/>
    <cellStyle name="SAPBEXfilterDrill" xfId="171"/>
    <cellStyle name="SAPBEXfilterDrill 2" xfId="172"/>
    <cellStyle name="SAPBEXfilterDrill 3" xfId="173"/>
    <cellStyle name="SAPBEXfilterDrill_% percentage" xfId="174"/>
    <cellStyle name="SAPBEXfilterItem" xfId="175"/>
    <cellStyle name="SAPBEXfilterItem 2" xfId="176"/>
    <cellStyle name="SAPBEXfilterItem 3" xfId="177"/>
    <cellStyle name="SAPBEXfilterItem_% percentage" xfId="178"/>
    <cellStyle name="SAPBEXfilterText" xfId="179"/>
    <cellStyle name="SAPBEXfilterText 2" xfId="180"/>
    <cellStyle name="SAPBEXfilterText_BEx_modRST_31.12.2013" xfId="181"/>
    <cellStyle name="SAPBEXformats" xfId="182"/>
    <cellStyle name="SAPBEXformats 2" xfId="183"/>
    <cellStyle name="SAPBEXformats 3" xfId="184"/>
    <cellStyle name="SAPBEXformats_% percentage" xfId="185"/>
    <cellStyle name="SAPBEXheaderItem" xfId="186"/>
    <cellStyle name="SAPBEXheaderItem 2" xfId="187"/>
    <cellStyle name="SAPBEXheaderItem_BEx_modRST_31.12.2013" xfId="188"/>
    <cellStyle name="SAPBEXheaderText" xfId="189"/>
    <cellStyle name="SAPBEXheaderText 2" xfId="190"/>
    <cellStyle name="SAPBEXheaderText_BEx_modRST_31.12.2013" xfId="191"/>
    <cellStyle name="SAPBEXHLevel0" xfId="192"/>
    <cellStyle name="SAPBEXHLevel0 2" xfId="193"/>
    <cellStyle name="SAPBEXHLevel0 3" xfId="194"/>
    <cellStyle name="SAPBEXHLevel0_% percentage" xfId="195"/>
    <cellStyle name="SAPBEXHLevel0X" xfId="196"/>
    <cellStyle name="SAPBEXHLevel0X 2" xfId="197"/>
    <cellStyle name="SAPBEXHLevel0X 3" xfId="198"/>
    <cellStyle name="SAPBEXHLevel0X_% percentage" xfId="199"/>
    <cellStyle name="SAPBEXHLevel1" xfId="200"/>
    <cellStyle name="SAPBEXHLevel1 2" xfId="201"/>
    <cellStyle name="SAPBEXHLevel1 3" xfId="202"/>
    <cellStyle name="SAPBEXHLevel1_% percentage" xfId="203"/>
    <cellStyle name="SAPBEXHLevel1X" xfId="204"/>
    <cellStyle name="SAPBEXHLevel1X 2" xfId="205"/>
    <cellStyle name="SAPBEXHLevel1X_BEx_modRST_31.12.2013" xfId="206"/>
    <cellStyle name="SAPBEXHLevel2" xfId="207"/>
    <cellStyle name="SAPBEXHLevel2 2" xfId="208"/>
    <cellStyle name="SAPBEXHLevel2 3" xfId="209"/>
    <cellStyle name="SAPBEXHLevel2_% percentage" xfId="210"/>
    <cellStyle name="SAPBEXHLevel2X" xfId="211"/>
    <cellStyle name="SAPBEXHLevel2X 2" xfId="212"/>
    <cellStyle name="SAPBEXHLevel2X_BEx_modRST_31.12.2013" xfId="213"/>
    <cellStyle name="SAPBEXHLevel3" xfId="214"/>
    <cellStyle name="SAPBEXHLevel3 2" xfId="215"/>
    <cellStyle name="SAPBEXHLevel3 3" xfId="216"/>
    <cellStyle name="SAPBEXHLevel3_% percentage" xfId="217"/>
    <cellStyle name="SAPBEXHLevel3X" xfId="218"/>
    <cellStyle name="SAPBEXHLevel3X 2" xfId="219"/>
    <cellStyle name="SAPBEXHLevel3X_BEx_modRST_31.12.2013" xfId="220"/>
    <cellStyle name="SAPBEXinputData" xfId="221"/>
    <cellStyle name="SAPBEXItemHeader" xfId="222"/>
    <cellStyle name="SAPBEXresData" xfId="223"/>
    <cellStyle name="SAPBEXresData 2" xfId="224"/>
    <cellStyle name="SAPBEXresData_BEx_modRST_31.12.2013" xfId="225"/>
    <cellStyle name="SAPBEXresDataEmph" xfId="226"/>
    <cellStyle name="SAPBEXresDataEmph 2" xfId="227"/>
    <cellStyle name="SAPBEXresDataEmph_BEx_modRST_31.12.2013" xfId="228"/>
    <cellStyle name="SAPBEXresItem" xfId="229"/>
    <cellStyle name="SAPBEXresItem 2" xfId="230"/>
    <cellStyle name="SAPBEXresItem_BEx_modRST_31.12.2013" xfId="231"/>
    <cellStyle name="SAPBEXresItemX" xfId="232"/>
    <cellStyle name="SAPBEXresItemX 2" xfId="233"/>
    <cellStyle name="SAPBEXresItemX 3" xfId="234"/>
    <cellStyle name="SAPBEXresItemX_% percentage" xfId="235"/>
    <cellStyle name="SAPBEXstdData" xfId="236"/>
    <cellStyle name="SAPBEXstdData 2" xfId="237"/>
    <cellStyle name="SAPBEXstdData 3" xfId="238"/>
    <cellStyle name="SAPBEXstdData_% percentage" xfId="239"/>
    <cellStyle name="SAPBEXstdDataEmph" xfId="240"/>
    <cellStyle name="SAPBEXstdDataEmph 2" xfId="241"/>
    <cellStyle name="SAPBEXstdDataEmph_BEx_modRST_31.12.2013" xfId="242"/>
    <cellStyle name="SAPBEXstdItem" xfId="243"/>
    <cellStyle name="SAPBEXstdItem 2" xfId="244"/>
    <cellStyle name="SAPBEXstdItem 3" xfId="245"/>
    <cellStyle name="SAPBEXstdItem_% percentage" xfId="246"/>
    <cellStyle name="SAPBEXstdItemX" xfId="247"/>
    <cellStyle name="SAPBEXstdItemX 2" xfId="248"/>
    <cellStyle name="SAPBEXstdItemX 3" xfId="249"/>
    <cellStyle name="SAPBEXstdItemX_% percentage" xfId="250"/>
    <cellStyle name="SAPBEXtitle" xfId="251"/>
    <cellStyle name="SAPBEXtitle 2" xfId="252"/>
    <cellStyle name="SAPBEXtitle_BEx_modRST_31.12.2013" xfId="253"/>
    <cellStyle name="SAPBEXunassignedItem" xfId="254"/>
    <cellStyle name="SAPBEXundefined" xfId="255"/>
    <cellStyle name="SAPBEXundefined 2" xfId="256"/>
    <cellStyle name="SAPBEXundefined_BEx_modRST_31.12.2013" xfId="257"/>
    <cellStyle name="SAPBorder" xfId="47"/>
    <cellStyle name="SAPDataCell" xfId="30"/>
    <cellStyle name="SAPDataRemoved" xfId="316"/>
    <cellStyle name="SAPDataTotalCell" xfId="31"/>
    <cellStyle name="SAPDimensionCell" xfId="29"/>
    <cellStyle name="SAPEditableDataCell" xfId="32"/>
    <cellStyle name="SAPEditableDataTotalCell" xfId="35"/>
    <cellStyle name="SAPEmphasized" xfId="55"/>
    <cellStyle name="SAPEmphasizedEditableDataCell" xfId="57"/>
    <cellStyle name="SAPEmphasizedEditableDataTotalCell" xfId="58"/>
    <cellStyle name="SAPEmphasizedLockedDataCell" xfId="61"/>
    <cellStyle name="SAPEmphasizedLockedDataTotalCell" xfId="62"/>
    <cellStyle name="SAPEmphasizedReadonlyDataCell" xfId="59"/>
    <cellStyle name="SAPEmphasizedReadonlyDataTotalCell" xfId="60"/>
    <cellStyle name="SAPEmphasizedTotal" xfId="56"/>
    <cellStyle name="SAPError" xfId="317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GroupingFillCell" xfId="298"/>
    <cellStyle name="SAPHierarchyCell0" xfId="50"/>
    <cellStyle name="SAPHierarchyCell1" xfId="51"/>
    <cellStyle name="SAPHierarchyCell2" xfId="52"/>
    <cellStyle name="SAPHierarchyCell3" xfId="53"/>
    <cellStyle name="SAPHierarchyCell4" xfId="54"/>
    <cellStyle name="SAPLockedDataCell" xfId="34"/>
    <cellStyle name="SAPLockedDataTotalCell" xfId="37"/>
    <cellStyle name="SAPMemberCell" xfId="48"/>
    <cellStyle name="SAPMemberTotalCell" xfId="49"/>
    <cellStyle name="SAPMessageText" xfId="318"/>
    <cellStyle name="SAPReadonlyDataCell" xfId="33"/>
    <cellStyle name="SAPReadonlyDataTotalCell" xfId="36"/>
    <cellStyle name="Schlecht" xfId="308" builtinId="27" customBuiltin="1"/>
    <cellStyle name="Sheet Title" xfId="26"/>
    <cellStyle name="Standard" xfId="0" builtinId="0"/>
    <cellStyle name="Standard 10" xfId="258"/>
    <cellStyle name="Standard 11" xfId="259"/>
    <cellStyle name="Standard 12" xfId="260"/>
    <cellStyle name="Standard 13" xfId="261"/>
    <cellStyle name="Standard 14" xfId="262"/>
    <cellStyle name="Standard 15" xfId="263"/>
    <cellStyle name="Standard 16" xfId="264"/>
    <cellStyle name="Standard 17" xfId="265"/>
    <cellStyle name="Standard 17 2" xfId="266"/>
    <cellStyle name="Standard 17 2 2" xfId="267"/>
    <cellStyle name="Standard 17 2_(Q) reinkopiert" xfId="268"/>
    <cellStyle name="Standard 17_% percentage" xfId="269"/>
    <cellStyle name="Standard 18" xfId="270"/>
    <cellStyle name="Standard 19" xfId="271"/>
    <cellStyle name="Standard 2" xfId="272"/>
    <cellStyle name="Standard 2 2" xfId="64"/>
    <cellStyle name="Standard 2 3" xfId="273"/>
    <cellStyle name="Standard 2 4" xfId="274"/>
    <cellStyle name="Standard 2 5" xfId="275"/>
    <cellStyle name="Standard 2 6" xfId="276"/>
    <cellStyle name="Standard 2_% percentage" xfId="277"/>
    <cellStyle name="Standard 20" xfId="278"/>
    <cellStyle name="Standard 21" xfId="279"/>
    <cellStyle name="Standard 22" xfId="280"/>
    <cellStyle name="Standard 23" xfId="281"/>
    <cellStyle name="Standard 24" xfId="282"/>
    <cellStyle name="Standard 25" xfId="283"/>
    <cellStyle name="Standard 26" xfId="284"/>
    <cellStyle name="Standard 27" xfId="285"/>
    <cellStyle name="Standard 28" xfId="63"/>
    <cellStyle name="Standard 3" xfId="286"/>
    <cellStyle name="Standard 4" xfId="287"/>
    <cellStyle name="Standard 5" xfId="288"/>
    <cellStyle name="Standard 6" xfId="289"/>
    <cellStyle name="Standard 7" xfId="290"/>
    <cellStyle name="Standard 8" xfId="291"/>
    <cellStyle name="Standard 9" xfId="292"/>
    <cellStyle name="Style 1" xfId="293"/>
    <cellStyle name="Title 2" xfId="294"/>
    <cellStyle name="Total 2" xfId="295"/>
    <cellStyle name="Überschrift" xfId="296"/>
    <cellStyle name="Überschrift 1" xfId="309" builtinId="16" customBuiltin="1"/>
    <cellStyle name="Überschrift 2" xfId="310" builtinId="17" customBuiltin="1"/>
    <cellStyle name="Überschrift 3" xfId="311" builtinId="18" customBuiltin="1"/>
    <cellStyle name="Überschrift 4" xfId="312" builtinId="19" customBuiltin="1"/>
    <cellStyle name="Verknüpfte Zelle" xfId="313" builtinId="24" customBuiltin="1"/>
    <cellStyle name="Warnender Text" xfId="28"/>
    <cellStyle name="Warning Text 2" xfId="297"/>
    <cellStyle name="Zelle überprüfen" xfId="31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76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024448"/>
        <c:axId val="588024840"/>
      </c:barChart>
      <c:catAx>
        <c:axId val="58802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0248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802484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02444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988" l="0.70000000000000062" r="0.70000000000000062" t="0.75000000000000988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</xdr:colOff>
      <xdr:row>9</xdr:row>
      <xdr:rowOff>0</xdr:rowOff>
    </xdr:from>
    <xdr:ext cx="123825" cy="123825"/>
    <xdr:pic macro="[2]!DesignIconClicked">
      <xdr:nvPicPr>
        <xdr:cNvPr id="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85725</xdr:colOff>
      <xdr:row>12</xdr:row>
      <xdr:rowOff>0</xdr:rowOff>
    </xdr:from>
    <xdr:ext cx="123825" cy="123825"/>
    <xdr:pic macro="[2]!DesignIconClicked">
      <xdr:nvPicPr>
        <xdr:cNvPr id="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9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14</xdr:row>
      <xdr:rowOff>0</xdr:rowOff>
    </xdr:from>
    <xdr:ext cx="123825" cy="123825"/>
    <xdr:pic macro="[2]!DesignIconClicked">
      <xdr:nvPicPr>
        <xdr:cNvPr id="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18</xdr:row>
      <xdr:rowOff>0</xdr:rowOff>
    </xdr:from>
    <xdr:ext cx="123825" cy="123825"/>
    <xdr:pic macro="[2]!DesignIconClicked">
      <xdr:nvPicPr>
        <xdr:cNvPr id="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16</xdr:row>
      <xdr:rowOff>0</xdr:rowOff>
    </xdr:from>
    <xdr:ext cx="123825" cy="123825"/>
    <xdr:pic macro="[2]!DesignIconClicked">
      <xdr:nvPicPr>
        <xdr:cNvPr id="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12</xdr:row>
      <xdr:rowOff>0</xdr:rowOff>
    </xdr:from>
    <xdr:ext cx="123825" cy="123825"/>
    <xdr:pic macro="[2]!DesignIconClicked">
      <xdr:nvPicPr>
        <xdr:cNvPr id="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11</xdr:row>
      <xdr:rowOff>0</xdr:rowOff>
    </xdr:from>
    <xdr:ext cx="123825" cy="123825"/>
    <xdr:pic macro="[2]!DesignIconClicked">
      <xdr:nvPicPr>
        <xdr:cNvPr id="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13</xdr:row>
      <xdr:rowOff>0</xdr:rowOff>
    </xdr:from>
    <xdr:ext cx="123825" cy="123825"/>
    <xdr:pic macro="[2]!DesignIconClicked">
      <xdr:nvPicPr>
        <xdr:cNvPr id="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2]!DesignIconClicked">
      <xdr:nvPicPr>
        <xdr:cNvPr id="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2]!DesignIconClicked">
      <xdr:nvPicPr>
        <xdr:cNvPr id="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32</xdr:row>
      <xdr:rowOff>9525</xdr:rowOff>
    </xdr:from>
    <xdr:ext cx="123825" cy="123825"/>
    <xdr:pic macro="[2]!DesignIconClicked">
      <xdr:nvPicPr>
        <xdr:cNvPr id="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9</xdr:row>
      <xdr:rowOff>0</xdr:rowOff>
    </xdr:from>
    <xdr:ext cx="123825" cy="123825"/>
    <xdr:pic macro="[2]!DesignIconClicked">
      <xdr:nvPicPr>
        <xdr:cNvPr id="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</xdr:colOff>
      <xdr:row>9</xdr:row>
      <xdr:rowOff>0</xdr:rowOff>
    </xdr:from>
    <xdr:ext cx="123825" cy="123825"/>
    <xdr:pic macro="[2]!DesignIconClicked">
      <xdr:nvPicPr>
        <xdr:cNvPr id="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85725</xdr:colOff>
      <xdr:row>12</xdr:row>
      <xdr:rowOff>0</xdr:rowOff>
    </xdr:from>
    <xdr:ext cx="123825" cy="123825"/>
    <xdr:pic macro="[2]!DesignIconClicked">
      <xdr:nvPicPr>
        <xdr:cNvPr id="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774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14</xdr:row>
      <xdr:rowOff>0</xdr:rowOff>
    </xdr:from>
    <xdr:ext cx="123825" cy="123825"/>
    <xdr:pic macro="[2]!DesignIconClicked">
      <xdr:nvPicPr>
        <xdr:cNvPr id="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18</xdr:row>
      <xdr:rowOff>0</xdr:rowOff>
    </xdr:from>
    <xdr:ext cx="123825" cy="123825"/>
    <xdr:pic macro="[2]!DesignIconClicked">
      <xdr:nvPicPr>
        <xdr:cNvPr id="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16</xdr:row>
      <xdr:rowOff>0</xdr:rowOff>
    </xdr:from>
    <xdr:ext cx="123825" cy="123825"/>
    <xdr:pic macro="[2]!DesignIconClicked">
      <xdr:nvPicPr>
        <xdr:cNvPr id="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12</xdr:row>
      <xdr:rowOff>0</xdr:rowOff>
    </xdr:from>
    <xdr:ext cx="123825" cy="123825"/>
    <xdr:pic macro="[2]!DesignIconClicked">
      <xdr:nvPicPr>
        <xdr:cNvPr id="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11</xdr:row>
      <xdr:rowOff>0</xdr:rowOff>
    </xdr:from>
    <xdr:ext cx="123825" cy="123825"/>
    <xdr:pic macro="[2]!DesignIconClicked">
      <xdr:nvPicPr>
        <xdr:cNvPr id="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13</xdr:row>
      <xdr:rowOff>0</xdr:rowOff>
    </xdr:from>
    <xdr:ext cx="123825" cy="123825"/>
    <xdr:pic macro="[2]!DesignIconClicked">
      <xdr:nvPicPr>
        <xdr:cNvPr id="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2]!DesignIconClicked">
      <xdr:nvPicPr>
        <xdr:cNvPr id="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2]!DesignIconClicked">
      <xdr:nvPicPr>
        <xdr:cNvPr id="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32</xdr:row>
      <xdr:rowOff>9525</xdr:rowOff>
    </xdr:from>
    <xdr:ext cx="123825" cy="123825"/>
    <xdr:pic macro="[2]!DesignIconClicked">
      <xdr:nvPicPr>
        <xdr:cNvPr id="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9</xdr:row>
      <xdr:rowOff>0</xdr:rowOff>
    </xdr:from>
    <xdr:ext cx="123825" cy="123825"/>
    <xdr:pic macro="[2]!DesignIconClicked">
      <xdr:nvPicPr>
        <xdr:cNvPr id="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9</xdr:row>
      <xdr:rowOff>0</xdr:rowOff>
    </xdr:from>
    <xdr:ext cx="123825" cy="123825"/>
    <xdr:pic macro="[2]!DesignIconClicked">
      <xdr:nvPicPr>
        <xdr:cNvPr id="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12</xdr:row>
      <xdr:rowOff>0</xdr:rowOff>
    </xdr:from>
    <xdr:ext cx="123825" cy="123825"/>
    <xdr:pic macro="[2]!DesignIconClicked">
      <xdr:nvPicPr>
        <xdr:cNvPr id="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14</xdr:row>
      <xdr:rowOff>0</xdr:rowOff>
    </xdr:from>
    <xdr:ext cx="123825" cy="123825"/>
    <xdr:pic macro="[2]!DesignIconClicked">
      <xdr:nvPicPr>
        <xdr:cNvPr id="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</xdr:row>
      <xdr:rowOff>0</xdr:rowOff>
    </xdr:from>
    <xdr:ext cx="123825" cy="123825"/>
    <xdr:pic macro="[2]!DesignIconClicked">
      <xdr:nvPicPr>
        <xdr:cNvPr id="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16</xdr:row>
      <xdr:rowOff>0</xdr:rowOff>
    </xdr:from>
    <xdr:ext cx="123825" cy="123825"/>
    <xdr:pic macro="[2]!DesignIconClicked">
      <xdr:nvPicPr>
        <xdr:cNvPr id="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12</xdr:row>
      <xdr:rowOff>0</xdr:rowOff>
    </xdr:from>
    <xdr:ext cx="123825" cy="123825"/>
    <xdr:pic macro="[2]!DesignIconClicked">
      <xdr:nvPicPr>
        <xdr:cNvPr id="1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11</xdr:row>
      <xdr:rowOff>0</xdr:rowOff>
    </xdr:from>
    <xdr:ext cx="123825" cy="123825"/>
    <xdr:pic macro="[2]!DesignIconClicked">
      <xdr:nvPicPr>
        <xdr:cNvPr id="2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13</xdr:row>
      <xdr:rowOff>0</xdr:rowOff>
    </xdr:from>
    <xdr:ext cx="123825" cy="123825"/>
    <xdr:pic macro="[2]!DesignIconClicked">
      <xdr:nvPicPr>
        <xdr:cNvPr id="2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</xdr:row>
      <xdr:rowOff>0</xdr:rowOff>
    </xdr:from>
    <xdr:ext cx="123825" cy="123825"/>
    <xdr:pic macro="[2]!DesignIconClicked">
      <xdr:nvPicPr>
        <xdr:cNvPr id="2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</xdr:row>
      <xdr:rowOff>0</xdr:rowOff>
    </xdr:from>
    <xdr:ext cx="123825" cy="123825"/>
    <xdr:pic macro="[2]!DesignIconClicked">
      <xdr:nvPicPr>
        <xdr:cNvPr id="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32</xdr:row>
      <xdr:rowOff>9525</xdr:rowOff>
    </xdr:from>
    <xdr:ext cx="123825" cy="123825"/>
    <xdr:pic macro="[2]!DesignIconClicked">
      <xdr:nvPicPr>
        <xdr:cNvPr id="2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9</xdr:row>
      <xdr:rowOff>0</xdr:rowOff>
    </xdr:from>
    <xdr:ext cx="123825" cy="123825"/>
    <xdr:pic macro="[2]!DesignIconClicked">
      <xdr:nvPicPr>
        <xdr:cNvPr id="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9</xdr:row>
      <xdr:rowOff>0</xdr:rowOff>
    </xdr:from>
    <xdr:ext cx="123825" cy="123825"/>
    <xdr:pic macro="[2]!DesignIconClicked">
      <xdr:nvPicPr>
        <xdr:cNvPr id="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85725</xdr:colOff>
      <xdr:row>12</xdr:row>
      <xdr:rowOff>0</xdr:rowOff>
    </xdr:from>
    <xdr:ext cx="123825" cy="123825"/>
    <xdr:pic macro="[2]!DesignIconClicked">
      <xdr:nvPicPr>
        <xdr:cNvPr id="2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9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14</xdr:row>
      <xdr:rowOff>0</xdr:rowOff>
    </xdr:from>
    <xdr:ext cx="123825" cy="123825"/>
    <xdr:pic macro="[2]!DesignIconClicked">
      <xdr:nvPicPr>
        <xdr:cNvPr id="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18</xdr:row>
      <xdr:rowOff>0</xdr:rowOff>
    </xdr:from>
    <xdr:ext cx="123825" cy="123825"/>
    <xdr:pic macro="[2]!DesignIconClicked">
      <xdr:nvPicPr>
        <xdr:cNvPr id="2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16</xdr:row>
      <xdr:rowOff>0</xdr:rowOff>
    </xdr:from>
    <xdr:ext cx="123825" cy="123825"/>
    <xdr:pic macro="[2]!DesignIconClicked">
      <xdr:nvPicPr>
        <xdr:cNvPr id="3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12</xdr:row>
      <xdr:rowOff>0</xdr:rowOff>
    </xdr:from>
    <xdr:ext cx="123825" cy="123825"/>
    <xdr:pic macro="[2]!DesignIconClicked"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11</xdr:row>
      <xdr:rowOff>0</xdr:rowOff>
    </xdr:from>
    <xdr:ext cx="123825" cy="123825"/>
    <xdr:pic macro="[2]!DesignIconClicked"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13</xdr:row>
      <xdr:rowOff>0</xdr:rowOff>
    </xdr:from>
    <xdr:ext cx="123825" cy="123825"/>
    <xdr:pic macro="[2]!DesignIconClicked"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2]!DesignIconClicked"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23</xdr:row>
      <xdr:rowOff>0</xdr:rowOff>
    </xdr:from>
    <xdr:ext cx="123825" cy="123825"/>
    <xdr:pic macro="[2]!DesignIconClicked">
      <xdr:nvPicPr>
        <xdr:cNvPr id="3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32</xdr:row>
      <xdr:rowOff>9525</xdr:rowOff>
    </xdr:from>
    <xdr:ext cx="123825" cy="123825"/>
    <xdr:pic macro="[2]!DesignIconClicked">
      <xdr:nvPicPr>
        <xdr:cNvPr id="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9</xdr:row>
      <xdr:rowOff>0</xdr:rowOff>
    </xdr:from>
    <xdr:ext cx="123825" cy="123825"/>
    <xdr:pic macro="[2]!DesignIconClicked"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2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2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2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2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2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2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2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2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2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2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2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2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2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2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2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2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2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2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2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2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2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2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2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2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2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2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2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2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2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2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2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2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2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2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2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2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2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2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2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2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2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2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2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2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2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2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2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x0004\orgdata2\FRR1\Arbeit\101_Konzernabschluss_IFRS\01_Actual-Forecast\2016%20Q4\06_AStaR%20Tabellen%20Auswertungen\1_GuV\1_Income%20Statement%20Actual%20Q1-4%202016_V.0.1_161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ExRepositorySheet"/>
      <sheetName val="-&gt; Incopy"/>
      <sheetName val="QB_206"/>
      <sheetName val="QB_207"/>
      <sheetName val="QB_324"/>
      <sheetName val="QB_327"/>
      <sheetName val="-&gt; AStaR"/>
      <sheetName val="Income Statement (IS) group"/>
      <sheetName val="Income Statement (IS) group (Q)"/>
      <sheetName val="IS segment reporting"/>
      <sheetName val="IS segment reporting (Q)"/>
      <sheetName val="IS segment reporting (PQ)"/>
      <sheetName val="IS Reinsurance"/>
      <sheetName val="IS Reinsurance (Q)"/>
      <sheetName val="IS ERGO"/>
      <sheetName val="IS ERGO (Q)"/>
      <sheetName val="IS Munich health"/>
      <sheetName val="IS Munich health (Q)"/>
      <sheetName val="ECON ytd"/>
      <sheetName val="Graph"/>
      <sheetName val="ECON Q"/>
      <sheetName val="-&gt; a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B42">
            <v>-42147.82920493</v>
          </cell>
        </row>
      </sheetData>
      <sheetData sheetId="20"/>
      <sheetData sheetId="21">
        <row r="42">
          <cell r="C42">
            <v>-12388.05130653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customProperty" Target="../customProperty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28515625" defaultRowHeight="10.199999999999999" x14ac:dyDescent="0.2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228"/>
    <pageSetUpPr fitToPage="1"/>
  </sheetPr>
  <dimension ref="A1:W29"/>
  <sheetViews>
    <sheetView showGridLines="0" zoomScale="70" zoomScaleNormal="70" zoomScaleSheetLayoutView="70" workbookViewId="0">
      <selection activeCell="E44" sqref="E44"/>
    </sheetView>
  </sheetViews>
  <sheetFormatPr baseColWidth="10" defaultColWidth="13.28515625" defaultRowHeight="15" x14ac:dyDescent="0.25"/>
  <cols>
    <col min="1" max="1" width="6" style="61" customWidth="1"/>
    <col min="2" max="2" width="64" style="181" customWidth="1"/>
    <col min="3" max="4" width="14.85546875" style="61" customWidth="1"/>
    <col min="5" max="6" width="15.7109375" style="61" customWidth="1"/>
    <col min="7" max="8" width="14.85546875" style="61" customWidth="1"/>
    <col min="9" max="10" width="15.7109375" style="61" customWidth="1"/>
    <col min="11" max="12" width="14.85546875" style="61" customWidth="1"/>
    <col min="13" max="14" width="15.7109375" style="61" customWidth="1"/>
    <col min="15" max="16" width="14.85546875" style="61" customWidth="1"/>
    <col min="17" max="17" width="15.7109375" style="61" customWidth="1"/>
    <col min="18" max="18" width="15.7109375" style="59" customWidth="1"/>
    <col min="19" max="19" width="6.7109375" style="59" customWidth="1"/>
    <col min="20" max="20" width="5.7109375" style="61" customWidth="1"/>
    <col min="21" max="21" width="6.28515625" style="59" customWidth="1"/>
    <col min="22" max="22" width="3.7109375" style="61" customWidth="1"/>
    <col min="23" max="23" width="3.140625" style="61" customWidth="1"/>
    <col min="24" max="16384" width="13.28515625" style="61"/>
  </cols>
  <sheetData>
    <row r="1" spans="1:23" ht="18" customHeight="1" x14ac:dyDescent="0.25">
      <c r="B1" s="61"/>
      <c r="R1" s="64"/>
      <c r="S1" s="155"/>
      <c r="T1" s="285" t="str">
        <f>A4</f>
        <v>Q1-2 2018 vs. Q1-2 2017</v>
      </c>
      <c r="U1" s="286" t="s">
        <v>101</v>
      </c>
      <c r="V1" s="287" t="s">
        <v>70</v>
      </c>
      <c r="W1" s="155"/>
    </row>
    <row r="2" spans="1:23" ht="15" customHeight="1" x14ac:dyDescent="0.25">
      <c r="A2" s="61" t="s">
        <v>70</v>
      </c>
      <c r="B2" s="61"/>
      <c r="R2" s="64"/>
      <c r="S2" s="155"/>
      <c r="T2" s="285"/>
      <c r="U2" s="286"/>
      <c r="V2" s="287"/>
      <c r="W2" s="155"/>
    </row>
    <row r="3" spans="1:23" s="59" customFormat="1" ht="31.8" x14ac:dyDescent="0.45">
      <c r="A3" s="66" t="s">
        <v>147</v>
      </c>
      <c r="P3" s="74"/>
      <c r="Q3" s="74"/>
      <c r="R3" s="64"/>
      <c r="S3" s="157"/>
      <c r="T3" s="285"/>
      <c r="U3" s="286"/>
      <c r="V3" s="287"/>
      <c r="W3" s="157"/>
    </row>
    <row r="4" spans="1:23" s="70" customFormat="1" ht="28.2" thickBot="1" x14ac:dyDescent="0.5">
      <c r="A4" s="68" t="str">
        <f>SUBSTITUTE(C9&amp;" vs. "&amp;D9,CHAR(10)," ")</f>
        <v>Q1-2 2018 vs. Q1-2 2017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59"/>
      <c r="T4" s="285"/>
      <c r="U4" s="286"/>
      <c r="V4" s="287"/>
      <c r="W4" s="159"/>
    </row>
    <row r="5" spans="1:23" s="74" customFormat="1" ht="15.6" x14ac:dyDescent="0.3">
      <c r="A5" s="61"/>
      <c r="B5" s="61"/>
      <c r="F5" s="76"/>
      <c r="I5" s="75"/>
      <c r="J5" s="76"/>
      <c r="O5" s="171"/>
      <c r="R5" s="77"/>
      <c r="S5" s="77"/>
      <c r="T5" s="285"/>
      <c r="U5" s="286"/>
      <c r="V5" s="287"/>
    </row>
    <row r="6" spans="1:23" s="74" customFormat="1" ht="15.6" x14ac:dyDescent="0.3">
      <c r="A6" s="161"/>
      <c r="F6" s="76"/>
      <c r="I6" s="75"/>
      <c r="J6" s="76"/>
      <c r="O6" s="171"/>
      <c r="R6" s="77"/>
      <c r="S6" s="77"/>
      <c r="T6" s="285"/>
      <c r="U6" s="286"/>
      <c r="V6" s="287"/>
    </row>
    <row r="7" spans="1:23" s="74" customFormat="1" ht="13.8" x14ac:dyDescent="0.25">
      <c r="B7" s="78"/>
      <c r="O7" s="171"/>
      <c r="R7" s="77"/>
      <c r="S7" s="77"/>
      <c r="T7" s="285"/>
      <c r="U7" s="286"/>
      <c r="V7" s="287"/>
    </row>
    <row r="8" spans="1:23" s="74" customFormat="1" ht="18" thickBot="1" x14ac:dyDescent="0.3">
      <c r="A8" s="131" t="s">
        <v>71</v>
      </c>
      <c r="B8" s="132"/>
      <c r="C8" s="289" t="s">
        <v>105</v>
      </c>
      <c r="D8" s="289"/>
      <c r="E8" s="289"/>
      <c r="F8" s="289"/>
      <c r="G8" s="289" t="s">
        <v>106</v>
      </c>
      <c r="H8" s="289"/>
      <c r="I8" s="289"/>
      <c r="J8" s="289"/>
      <c r="K8" s="289" t="s">
        <v>107</v>
      </c>
      <c r="L8" s="289"/>
      <c r="M8" s="289"/>
      <c r="N8" s="289"/>
      <c r="O8" s="289" t="s">
        <v>130</v>
      </c>
      <c r="P8" s="289"/>
      <c r="Q8" s="289"/>
      <c r="R8" s="289"/>
      <c r="S8" s="183"/>
      <c r="T8" s="285"/>
      <c r="U8" s="286"/>
      <c r="V8" s="287"/>
    </row>
    <row r="9" spans="1:23" s="74" customFormat="1" ht="45" customHeight="1" x14ac:dyDescent="0.3">
      <c r="A9" s="83"/>
      <c r="B9" s="84"/>
      <c r="C9" s="184" t="str">
        <f>'IS segment reporting'!C9</f>
        <v>Q1-2 2018</v>
      </c>
      <c r="D9" s="185" t="str">
        <f>'IS segment reporting'!D9</f>
        <v>Q1-2 2017</v>
      </c>
      <c r="E9" s="185" t="s">
        <v>72</v>
      </c>
      <c r="F9" s="186" t="s">
        <v>73</v>
      </c>
      <c r="G9" s="184" t="str">
        <f>C9</f>
        <v>Q1-2 2018</v>
      </c>
      <c r="H9" s="185" t="str">
        <f>D9</f>
        <v>Q1-2 2017</v>
      </c>
      <c r="I9" s="185" t="s">
        <v>72</v>
      </c>
      <c r="J9" s="186" t="s">
        <v>73</v>
      </c>
      <c r="K9" s="184" t="str">
        <f>C9</f>
        <v>Q1-2 2018</v>
      </c>
      <c r="L9" s="185" t="str">
        <f>D9</f>
        <v>Q1-2 2017</v>
      </c>
      <c r="M9" s="185" t="s">
        <v>72</v>
      </c>
      <c r="N9" s="186" t="s">
        <v>73</v>
      </c>
      <c r="O9" s="184" t="str">
        <f>C9</f>
        <v>Q1-2 2018</v>
      </c>
      <c r="P9" s="185" t="str">
        <f>D9</f>
        <v>Q1-2 2017</v>
      </c>
      <c r="Q9" s="185" t="s">
        <v>72</v>
      </c>
      <c r="R9" s="186" t="s">
        <v>73</v>
      </c>
      <c r="S9" s="187"/>
      <c r="T9" s="285"/>
      <c r="U9" s="286"/>
      <c r="V9" s="77"/>
    </row>
    <row r="10" spans="1:23" s="77" customFormat="1" ht="27" customHeight="1" x14ac:dyDescent="0.25">
      <c r="A10" s="83" t="s">
        <v>74</v>
      </c>
      <c r="B10" s="84"/>
      <c r="C10" s="166">
        <f>+'IS segment reporting'!G10</f>
        <v>4633.1267486899997</v>
      </c>
      <c r="D10" s="167">
        <f>+'IS segment reporting'!H10</f>
        <v>4567.97704359</v>
      </c>
      <c r="E10" s="167">
        <f>C10-D10</f>
        <v>65.149705099999665</v>
      </c>
      <c r="F10" s="88">
        <f>IF(OR(AND(C10&lt;0,D10&gt;0),AND(C10&gt;0,D10&lt;0)),"–",IF(AND(C10=0,D10=0),"–",IF(AND(C10&lt;&gt;0,D10=0),"–",IF(D10&lt;0,IF(E10/-D10*100&gt;1000,"&gt;1.000,0",IF(E10/-D10*100&lt;-1000,"&lt;-1.000,0",E10/-D10*100)),IF(E10/D10*100&gt;1000,"&gt;1.000,0",IF(E10/D10*100&lt;-1000,"&lt;-1.000,0",E10/D10*100))))))</f>
        <v>1.4262266311390683</v>
      </c>
      <c r="G10" s="166">
        <f>+'IS segment reporting'!I10</f>
        <v>1947.18133528</v>
      </c>
      <c r="H10" s="167">
        <f>+'IS segment reporting'!J10</f>
        <v>1897.02383362</v>
      </c>
      <c r="I10" s="167">
        <f>G10-H10</f>
        <v>50.15750165999998</v>
      </c>
      <c r="J10" s="88">
        <f>IF(OR(AND(G10&lt;0,H10&gt;0),AND(G10&gt;0,H10&lt;0)),"–",IF(AND(G10=0,H10=0),"–",IF(AND(G10&lt;&gt;0,H10=0),"–",IF(H10&lt;0,IF(I10/-H10*100&gt;1000,"&gt;1.000,0",IF(I10/-H10*100&lt;-1000,"&lt;-1.000,0",I10/-H10*100)),IF(I10/H10*100&gt;1000,"&gt;1.000,0",IF(I10/H10*100&lt;-1000,"&lt;-1.000,0",I10/H10*100))))))</f>
        <v>2.6440100947117156</v>
      </c>
      <c r="K10" s="166">
        <f>+'IS segment reporting'!K10</f>
        <v>2618.6398807300002</v>
      </c>
      <c r="L10" s="167">
        <f>+'IS segment reporting'!L10</f>
        <v>2554.9593175999998</v>
      </c>
      <c r="M10" s="167">
        <f>K10-L10</f>
        <v>63.680563130000337</v>
      </c>
      <c r="N10" s="88">
        <f>IF(OR(AND(K10&lt;0,L10&gt;0),AND(K10&gt;0,L10&lt;0)),"–",IF(AND(K10=0,L10=0),"–",IF(AND(K10&lt;&gt;0,L10=0),"–",IF(L10&lt;0,IF(M10/-L10*100&gt;1000,"&gt;1.000,0",IF(M10/-L10*100&lt;-1000,"&lt;-1.000,0",M10/-L10*100)),IF(M10/L10*100&gt;1000,"&gt;1.000,0",IF(M10/L10*100&lt;-1000,"&lt;-1.000,0",M10/L10*100))))))</f>
        <v>2.4924296324928825</v>
      </c>
      <c r="O10" s="166">
        <f>+C10+G10+K10</f>
        <v>9198.9479647000007</v>
      </c>
      <c r="P10" s="167">
        <f>+D10+H10+L10</f>
        <v>9019.9601948099989</v>
      </c>
      <c r="Q10" s="167">
        <f>O10-P10</f>
        <v>178.9877698900018</v>
      </c>
      <c r="R10" s="88">
        <f>IF(OR(AND(O10&lt;0,P10&gt;0),AND(O10&gt;0,P10&lt;0)),"–",IF(AND(O10=0,P10=0),"–",IF(AND(O10&lt;&gt;0,P10=0),"–",IF(P10&lt;0,IF(Q10/-P10*100&gt;1000,"&gt;1.000,0",IF(Q10/-P10*100&lt;-1000,"&lt;-1.000,0",Q10/-P10*100)),IF(Q10/P10*100&gt;1000,"&gt;1.000,0",IF(Q10/P10*100&lt;-1000,"&lt;-1.000,0",Q10/P10*100))))))</f>
        <v>1.9843521038262419</v>
      </c>
      <c r="S10" s="188"/>
      <c r="T10" s="285"/>
      <c r="U10" s="286"/>
      <c r="V10" s="89"/>
    </row>
    <row r="11" spans="1:23" s="74" customFormat="1" ht="27" customHeight="1" x14ac:dyDescent="0.25">
      <c r="A11" s="91" t="s">
        <v>49</v>
      </c>
      <c r="B11" s="91" t="s">
        <v>111</v>
      </c>
      <c r="C11" s="141">
        <f>+'IS segment reporting'!G11</f>
        <v>4583.0154614900002</v>
      </c>
      <c r="D11" s="169">
        <f>+'IS segment reporting'!H11</f>
        <v>4528.5818249699996</v>
      </c>
      <c r="E11" s="169">
        <f t="shared" ref="E11:E24" si="0">C11-D11</f>
        <v>54.433636520000618</v>
      </c>
      <c r="F11" s="88">
        <f t="shared" ref="F11:F24" si="1">IF(OR(AND(C11&lt;0,D11&gt;0),AND(C11&gt;0,D11&lt;0)),"–",IF(AND(C11=0,D11=0),"–",IF(AND(C11&lt;&gt;0,D11=0),"–",IF(D11&lt;0,IF(E11/-D11*100&gt;1000,"&gt;1.000,0",IF(E11/-D11*100&lt;-1000,"&lt;-1.000,0",E11/-D11*100)),IF(E11/D11*100&gt;1000,"&gt;1.000,0",IF(E11/D11*100&lt;-1000,"&lt;-1.000,0",E11/D11*100))))))</f>
        <v>1.2020018324469872</v>
      </c>
      <c r="G11" s="141">
        <f>+'IS segment reporting'!I11</f>
        <v>1597.4827796500001</v>
      </c>
      <c r="H11" s="169">
        <f>+'IS segment reporting'!J11</f>
        <v>1570.8773759000001</v>
      </c>
      <c r="I11" s="169">
        <f t="shared" ref="I11:I24" si="2">G11-H11</f>
        <v>26.60540375000005</v>
      </c>
      <c r="J11" s="88">
        <f t="shared" ref="J11:J24" si="3">IF(OR(AND(G11&lt;0,H11&gt;0),AND(G11&gt;0,H11&lt;0)),"–",IF(AND(G11=0,H11=0),"–",IF(AND(G11&lt;&gt;0,H11=0),"–",IF(H11&lt;0,IF(I11/-H11*100&gt;1000,"&gt;1.000,0",IF(I11/-H11*100&lt;-1000,"&lt;-1.000,0",I11/-H11*100)),IF(I11/H11*100&gt;1000,"&gt;1.000,0",IF(I11/H11*100&lt;-1000,"&lt;-1.000,0",I11/H11*100))))))</f>
        <v>1.6936652190790553</v>
      </c>
      <c r="K11" s="141">
        <f>+'IS segment reporting'!K11</f>
        <v>2353.4745139000001</v>
      </c>
      <c r="L11" s="169">
        <f>+'IS segment reporting'!L11</f>
        <v>2270.1529086700002</v>
      </c>
      <c r="M11" s="169">
        <f t="shared" ref="M11:M24" si="4">K11-L11</f>
        <v>83.321605229999932</v>
      </c>
      <c r="N11" s="88">
        <f t="shared" ref="N11:N24" si="5">IF(OR(AND(K11&lt;0,L11&gt;0),AND(K11&gt;0,L11&lt;0)),"–",IF(AND(K11=0,L11=0),"–",IF(AND(K11&lt;&gt;0,L11=0),"–",IF(L11&lt;0,IF(M11/-L11*100&gt;1000,"&gt;1.000,0",IF(M11/-L11*100&lt;-1000,"&lt;-1.000,0",M11/-L11*100)),IF(M11/L11*100&gt;1000,"&gt;1.000,0",IF(M11/L11*100&lt;-1000,"&lt;-1.000,0",M11/L11*100))))))</f>
        <v>3.6703080621478938</v>
      </c>
      <c r="O11" s="141">
        <f t="shared" ref="O11:P24" si="6">+C11+G11+K11</f>
        <v>8533.9727550400003</v>
      </c>
      <c r="P11" s="169">
        <f t="shared" si="6"/>
        <v>8369.6121095400013</v>
      </c>
      <c r="Q11" s="169">
        <f t="shared" ref="Q11:Q24" si="7">O11-P11</f>
        <v>164.36064549999901</v>
      </c>
      <c r="R11" s="88">
        <f t="shared" ref="R11:R24" si="8">IF(OR(AND(O11&lt;0,P11&gt;0),AND(O11&gt;0,P11&lt;0)),"–",IF(AND(O11=0,P11=0),"–",IF(AND(O11&lt;&gt;0,P11=0),"–",IF(P11&lt;0,IF(Q11/-P11*100&gt;1000,"&gt;1.000,0",IF(Q11/-P11*100&lt;-1000,"&lt;-1.000,0",Q11/-P11*100)),IF(Q11/P11*100&gt;1000,"&gt;1.000,0",IF(Q11/P11*100&lt;-1000,"&lt;-1.000,0",Q11/P11*100))))))</f>
        <v>1.9637785281907449</v>
      </c>
      <c r="S11" s="188"/>
      <c r="T11" s="285"/>
      <c r="U11" s="286"/>
      <c r="V11" s="133"/>
    </row>
    <row r="12" spans="1:23" s="74" customFormat="1" ht="27" customHeight="1" x14ac:dyDescent="0.25">
      <c r="A12" s="143" t="s">
        <v>50</v>
      </c>
      <c r="B12" s="144" t="s">
        <v>152</v>
      </c>
      <c r="C12" s="141">
        <f>+'IS segment reporting'!G12</f>
        <v>1682.43254039</v>
      </c>
      <c r="D12" s="169">
        <f>+'IS segment reporting'!H12</f>
        <v>2296.7506998600002</v>
      </c>
      <c r="E12" s="169">
        <f t="shared" si="0"/>
        <v>-614.31815947000018</v>
      </c>
      <c r="F12" s="88">
        <f t="shared" si="1"/>
        <v>-26.747272113923653</v>
      </c>
      <c r="G12" s="141">
        <f>+'IS segment reporting'!I12</f>
        <v>38.257328800000003</v>
      </c>
      <c r="H12" s="169">
        <f>+'IS segment reporting'!J12</f>
        <v>37.76380778</v>
      </c>
      <c r="I12" s="169">
        <f t="shared" si="2"/>
        <v>0.49352102000000286</v>
      </c>
      <c r="J12" s="88">
        <f t="shared" si="3"/>
        <v>1.3068624405544595</v>
      </c>
      <c r="K12" s="141">
        <f>+'IS segment reporting'!K12</f>
        <v>107.65687516</v>
      </c>
      <c r="L12" s="169">
        <f>+'IS segment reporting'!L12</f>
        <v>230.65383018</v>
      </c>
      <c r="M12" s="169">
        <f t="shared" si="4"/>
        <v>-122.99695502</v>
      </c>
      <c r="N12" s="88">
        <f t="shared" si="5"/>
        <v>-53.32534687328382</v>
      </c>
      <c r="O12" s="141">
        <f t="shared" si="6"/>
        <v>1828.3467443500001</v>
      </c>
      <c r="P12" s="169">
        <f t="shared" si="6"/>
        <v>2565.1683378200005</v>
      </c>
      <c r="Q12" s="169">
        <f t="shared" si="7"/>
        <v>-736.82159347000038</v>
      </c>
      <c r="R12" s="88">
        <f t="shared" si="8"/>
        <v>-28.724102921689177</v>
      </c>
      <c r="S12" s="188"/>
      <c r="T12" s="285"/>
      <c r="U12" s="286"/>
      <c r="V12" s="133"/>
    </row>
    <row r="13" spans="1:23" s="74" customFormat="1" ht="27" customHeight="1" x14ac:dyDescent="0.25">
      <c r="A13" s="91" t="s">
        <v>51</v>
      </c>
      <c r="B13" s="144" t="s">
        <v>79</v>
      </c>
      <c r="C13" s="141">
        <f>+'IS segment reporting'!G13</f>
        <v>-5346.49771659</v>
      </c>
      <c r="D13" s="169">
        <f>+'IS segment reporting'!H13</f>
        <v>-5987.3451070199999</v>
      </c>
      <c r="E13" s="169">
        <f t="shared" si="0"/>
        <v>640.8473904299999</v>
      </c>
      <c r="F13" s="88">
        <f t="shared" si="1"/>
        <v>10.703364829908063</v>
      </c>
      <c r="G13" s="141">
        <f>+'IS segment reporting'!I13</f>
        <v>-1012.29301276</v>
      </c>
      <c r="H13" s="169">
        <f>+'IS segment reporting'!J13</f>
        <v>-983.68001560000005</v>
      </c>
      <c r="I13" s="169">
        <f t="shared" si="2"/>
        <v>-28.612997159999964</v>
      </c>
      <c r="J13" s="88">
        <f t="shared" si="3"/>
        <v>-2.9087708102463927</v>
      </c>
      <c r="K13" s="141">
        <f>+'IS segment reporting'!K13</f>
        <v>-1660.0397575699999</v>
      </c>
      <c r="L13" s="169">
        <f>+'IS segment reporting'!L13</f>
        <v>-1791.9903130800001</v>
      </c>
      <c r="M13" s="169">
        <f t="shared" si="4"/>
        <v>131.95055551000019</v>
      </c>
      <c r="N13" s="88">
        <f t="shared" si="5"/>
        <v>7.3633520531262766</v>
      </c>
      <c r="O13" s="141">
        <f t="shared" si="6"/>
        <v>-8018.8304869200001</v>
      </c>
      <c r="P13" s="169">
        <f t="shared" si="6"/>
        <v>-8763.0154356999992</v>
      </c>
      <c r="Q13" s="169">
        <f t="shared" si="7"/>
        <v>744.1849487799991</v>
      </c>
      <c r="R13" s="88">
        <f t="shared" si="8"/>
        <v>8.4923386731493622</v>
      </c>
      <c r="S13" s="188"/>
      <c r="T13" s="285"/>
      <c r="U13" s="286"/>
      <c r="V13" s="133"/>
    </row>
    <row r="14" spans="1:23" s="74" customFormat="1" ht="27" customHeight="1" x14ac:dyDescent="0.25">
      <c r="A14" s="143" t="s">
        <v>52</v>
      </c>
      <c r="B14" s="146" t="s">
        <v>112</v>
      </c>
      <c r="C14" s="141">
        <f>+'IS segment reporting'!G14</f>
        <v>-760.78619995999998</v>
      </c>
      <c r="D14" s="169">
        <f>+'IS segment reporting'!H14</f>
        <v>-682.93153045999998</v>
      </c>
      <c r="E14" s="169">
        <f t="shared" si="0"/>
        <v>-77.8546695</v>
      </c>
      <c r="F14" s="88">
        <f t="shared" si="1"/>
        <v>-11.400069557128177</v>
      </c>
      <c r="G14" s="141">
        <f>+'IS segment reporting'!I14</f>
        <v>-531.67869121000001</v>
      </c>
      <c r="H14" s="169">
        <f>+'IS segment reporting'!J14</f>
        <v>-534.95962769000005</v>
      </c>
      <c r="I14" s="169">
        <f t="shared" si="2"/>
        <v>3.2809364800000367</v>
      </c>
      <c r="J14" s="88">
        <f t="shared" si="3"/>
        <v>0.61330543655553815</v>
      </c>
      <c r="K14" s="141">
        <f>+'IS segment reporting'!K14</f>
        <v>-690.53865960999997</v>
      </c>
      <c r="L14" s="169">
        <f>+'IS segment reporting'!L14</f>
        <v>-685.76528323000002</v>
      </c>
      <c r="M14" s="169">
        <f t="shared" si="4"/>
        <v>-4.7733763799999451</v>
      </c>
      <c r="N14" s="88">
        <f t="shared" si="5"/>
        <v>-0.69606562139118877</v>
      </c>
      <c r="O14" s="141">
        <f t="shared" si="6"/>
        <v>-1983.0035507800001</v>
      </c>
      <c r="P14" s="169">
        <f t="shared" si="6"/>
        <v>-1903.6564413800002</v>
      </c>
      <c r="Q14" s="169">
        <f t="shared" si="7"/>
        <v>-79.347109399999908</v>
      </c>
      <c r="R14" s="88">
        <f t="shared" si="8"/>
        <v>-4.1681423010592997</v>
      </c>
      <c r="S14" s="188"/>
      <c r="T14" s="285"/>
      <c r="U14" s="286"/>
      <c r="V14" s="133"/>
    </row>
    <row r="15" spans="1:23" s="171" customFormat="1" ht="27" customHeight="1" x14ac:dyDescent="0.25">
      <c r="A15" s="147" t="s">
        <v>53</v>
      </c>
      <c r="B15" s="148" t="s">
        <v>82</v>
      </c>
      <c r="C15" s="141">
        <f>+'IS segment reporting'!G15</f>
        <v>158.16408533000001</v>
      </c>
      <c r="D15" s="170">
        <f>+'IS segment reporting'!H15</f>
        <v>155.05588735000001</v>
      </c>
      <c r="E15" s="170">
        <f t="shared" si="0"/>
        <v>3.1081979799999999</v>
      </c>
      <c r="F15" s="97">
        <f t="shared" si="1"/>
        <v>2.004566245836263</v>
      </c>
      <c r="G15" s="141">
        <f>+'IS segment reporting'!I15</f>
        <v>91.768404480000001</v>
      </c>
      <c r="H15" s="170">
        <f>+'IS segment reporting'!J15</f>
        <v>90.001540390000002</v>
      </c>
      <c r="I15" s="170">
        <f t="shared" si="2"/>
        <v>1.7668640899999986</v>
      </c>
      <c r="J15" s="97">
        <f t="shared" si="3"/>
        <v>1.963148722059332</v>
      </c>
      <c r="K15" s="141">
        <f>+'IS segment reporting'!K15</f>
        <v>110.55297188</v>
      </c>
      <c r="L15" s="170">
        <f>+'IS segment reporting'!L15</f>
        <v>23.051142540000001</v>
      </c>
      <c r="M15" s="170">
        <f t="shared" si="4"/>
        <v>87.50182934</v>
      </c>
      <c r="N15" s="97">
        <f t="shared" si="5"/>
        <v>379.59866496057856</v>
      </c>
      <c r="O15" s="141">
        <f t="shared" si="6"/>
        <v>360.48546168999997</v>
      </c>
      <c r="P15" s="170">
        <f t="shared" si="6"/>
        <v>268.10857027999998</v>
      </c>
      <c r="Q15" s="170">
        <f t="shared" si="7"/>
        <v>92.376891409999985</v>
      </c>
      <c r="R15" s="97">
        <f t="shared" si="8"/>
        <v>34.455031151568896</v>
      </c>
      <c r="S15" s="189"/>
      <c r="T15" s="285"/>
      <c r="U15" s="286"/>
      <c r="V15" s="150"/>
    </row>
    <row r="16" spans="1:23" s="74" customFormat="1" ht="27" customHeight="1" x14ac:dyDescent="0.25">
      <c r="A16" s="143" t="s">
        <v>54</v>
      </c>
      <c r="B16" s="91" t="s">
        <v>83</v>
      </c>
      <c r="C16" s="141">
        <f>+'IS segment reporting'!G16</f>
        <v>1856.5877244799999</v>
      </c>
      <c r="D16" s="169">
        <f>+'IS segment reporting'!H16</f>
        <v>2356.41756971</v>
      </c>
      <c r="E16" s="169">
        <f t="shared" si="0"/>
        <v>-499.82984523000005</v>
      </c>
      <c r="F16" s="88">
        <f t="shared" si="1"/>
        <v>-21.21142923287205</v>
      </c>
      <c r="G16" s="141">
        <f>+'IS segment reporting'!I16</f>
        <v>76.880453419999995</v>
      </c>
      <c r="H16" s="169">
        <f>+'IS segment reporting'!J16</f>
        <v>98.366188800000003</v>
      </c>
      <c r="I16" s="169">
        <f t="shared" si="2"/>
        <v>-21.485735380000008</v>
      </c>
      <c r="J16" s="88">
        <f t="shared" si="3"/>
        <v>-21.842602262130143</v>
      </c>
      <c r="K16" s="141">
        <f>+'IS segment reporting'!K16</f>
        <v>210.63693948</v>
      </c>
      <c r="L16" s="169">
        <f>+'IS segment reporting'!L16</f>
        <v>175.59688507000001</v>
      </c>
      <c r="M16" s="169">
        <f t="shared" si="4"/>
        <v>35.040054409999982</v>
      </c>
      <c r="N16" s="88">
        <f t="shared" si="5"/>
        <v>19.954826872943446</v>
      </c>
      <c r="O16" s="141">
        <f t="shared" si="6"/>
        <v>2144.1051173800001</v>
      </c>
      <c r="P16" s="169">
        <f t="shared" si="6"/>
        <v>2630.3806435800002</v>
      </c>
      <c r="Q16" s="169">
        <f t="shared" si="7"/>
        <v>-486.27552620000006</v>
      </c>
      <c r="R16" s="88">
        <f t="shared" si="8"/>
        <v>-18.486888100657911</v>
      </c>
      <c r="S16" s="188"/>
      <c r="T16" s="285"/>
      <c r="U16" s="286"/>
      <c r="V16" s="133"/>
    </row>
    <row r="17" spans="1:23" s="74" customFormat="1" ht="27" customHeight="1" x14ac:dyDescent="0.25">
      <c r="A17" s="143" t="s">
        <v>55</v>
      </c>
      <c r="B17" s="144" t="s">
        <v>129</v>
      </c>
      <c r="C17" s="141">
        <f>+'IS segment reporting'!G17</f>
        <v>-87.88944343</v>
      </c>
      <c r="D17" s="169">
        <f>+'IS segment reporting'!H17</f>
        <v>140.36296583000001</v>
      </c>
      <c r="E17" s="169">
        <f t="shared" si="0"/>
        <v>-228.25240926000001</v>
      </c>
      <c r="F17" s="88" t="str">
        <f t="shared" si="1"/>
        <v>–</v>
      </c>
      <c r="G17" s="141">
        <f>+'IS segment reporting'!I17</f>
        <v>0</v>
      </c>
      <c r="H17" s="169">
        <f>+'IS segment reporting'!J17</f>
        <v>0</v>
      </c>
      <c r="I17" s="169">
        <f t="shared" si="2"/>
        <v>0</v>
      </c>
      <c r="J17" s="88" t="str">
        <f t="shared" si="3"/>
        <v>–</v>
      </c>
      <c r="K17" s="141">
        <f>+'IS segment reporting'!K17</f>
        <v>-35.884376250000003</v>
      </c>
      <c r="L17" s="169">
        <f>+'IS segment reporting'!L17</f>
        <v>109.12633463</v>
      </c>
      <c r="M17" s="169">
        <f t="shared" si="4"/>
        <v>-145.01071088</v>
      </c>
      <c r="N17" s="88" t="str">
        <f t="shared" si="5"/>
        <v>–</v>
      </c>
      <c r="O17" s="141">
        <f t="shared" si="6"/>
        <v>-123.77381968</v>
      </c>
      <c r="P17" s="169">
        <f t="shared" si="6"/>
        <v>249.48930046000001</v>
      </c>
      <c r="Q17" s="169">
        <f t="shared" si="7"/>
        <v>-373.26312014000001</v>
      </c>
      <c r="R17" s="88" t="str">
        <f t="shared" si="8"/>
        <v>–</v>
      </c>
      <c r="S17" s="188"/>
      <c r="T17" s="285"/>
      <c r="U17" s="286"/>
      <c r="V17" s="133"/>
    </row>
    <row r="18" spans="1:23" s="74" customFormat="1" ht="27" customHeight="1" x14ac:dyDescent="0.25">
      <c r="A18" s="143" t="s">
        <v>56</v>
      </c>
      <c r="B18" s="144" t="s">
        <v>113</v>
      </c>
      <c r="C18" s="141">
        <f>+'IS segment reporting'!G18</f>
        <v>-26.84218795</v>
      </c>
      <c r="D18" s="169">
        <f>+'IS segment reporting'!H18</f>
        <v>-26.216502370000001</v>
      </c>
      <c r="E18" s="169">
        <f t="shared" si="0"/>
        <v>-0.62568557999999896</v>
      </c>
      <c r="F18" s="88">
        <f t="shared" si="1"/>
        <v>-2.3866096673367911</v>
      </c>
      <c r="G18" s="141">
        <f>+'IS segment reporting'!I18</f>
        <v>8.5886335200000001</v>
      </c>
      <c r="H18" s="169">
        <f>+'IS segment reporting'!J18</f>
        <v>-7.1672456699999998</v>
      </c>
      <c r="I18" s="169">
        <f t="shared" si="2"/>
        <v>15.75587919</v>
      </c>
      <c r="J18" s="88" t="str">
        <f t="shared" si="3"/>
        <v>–</v>
      </c>
      <c r="K18" s="141">
        <f>+'IS segment reporting'!K18</f>
        <v>-13.5377744</v>
      </c>
      <c r="L18" s="169">
        <f>+'IS segment reporting'!L18</f>
        <v>-20.00183917</v>
      </c>
      <c r="M18" s="169">
        <f t="shared" si="4"/>
        <v>6.4640647700000002</v>
      </c>
      <c r="N18" s="88">
        <f t="shared" si="5"/>
        <v>32.317351994786584</v>
      </c>
      <c r="O18" s="141">
        <f t="shared" si="6"/>
        <v>-31.791328830000001</v>
      </c>
      <c r="P18" s="169">
        <f t="shared" si="6"/>
        <v>-53.385587209999997</v>
      </c>
      <c r="Q18" s="169">
        <f t="shared" si="7"/>
        <v>21.594258379999996</v>
      </c>
      <c r="R18" s="88">
        <f t="shared" si="8"/>
        <v>40.449603551340232</v>
      </c>
      <c r="S18" s="188"/>
      <c r="T18" s="285"/>
      <c r="U18" s="286"/>
      <c r="V18" s="133"/>
    </row>
    <row r="19" spans="1:23" s="74" customFormat="1" ht="27" customHeight="1" x14ac:dyDescent="0.25">
      <c r="A19" s="172" t="s">
        <v>57</v>
      </c>
      <c r="B19" s="152" t="s">
        <v>153</v>
      </c>
      <c r="C19" s="141">
        <f>+'IS segment reporting'!G19</f>
        <v>-1682.43254039</v>
      </c>
      <c r="D19" s="169">
        <f>+'IS segment reporting'!H19</f>
        <v>-2296.7506998600002</v>
      </c>
      <c r="E19" s="170">
        <f t="shared" si="0"/>
        <v>614.31815947000018</v>
      </c>
      <c r="F19" s="88">
        <f t="shared" si="1"/>
        <v>26.747272113923653</v>
      </c>
      <c r="G19" s="141">
        <f>+'IS segment reporting'!I19</f>
        <v>-38.257328800000003</v>
      </c>
      <c r="H19" s="169">
        <f>+'IS segment reporting'!J19</f>
        <v>-37.76380778</v>
      </c>
      <c r="I19" s="170">
        <f t="shared" si="2"/>
        <v>-0.49352102000000286</v>
      </c>
      <c r="J19" s="88">
        <f t="shared" si="3"/>
        <v>-1.3068624405544595</v>
      </c>
      <c r="K19" s="141">
        <f>+'IS segment reporting'!K19</f>
        <v>-107.65687516</v>
      </c>
      <c r="L19" s="169">
        <f>+'IS segment reporting'!L19</f>
        <v>-230.65383018</v>
      </c>
      <c r="M19" s="170">
        <f t="shared" si="4"/>
        <v>122.99695502</v>
      </c>
      <c r="N19" s="88">
        <f t="shared" si="5"/>
        <v>53.32534687328382</v>
      </c>
      <c r="O19" s="141">
        <f t="shared" si="6"/>
        <v>-1828.3467443500001</v>
      </c>
      <c r="P19" s="170">
        <f t="shared" si="6"/>
        <v>-2565.1683378200005</v>
      </c>
      <c r="Q19" s="170">
        <f t="shared" si="7"/>
        <v>736.82159347000038</v>
      </c>
      <c r="R19" s="88">
        <f t="shared" si="8"/>
        <v>28.724102921689177</v>
      </c>
      <c r="S19" s="188"/>
      <c r="T19" s="285"/>
      <c r="U19" s="286"/>
      <c r="V19" s="133"/>
    </row>
    <row r="20" spans="1:23" s="171" customFormat="1" ht="27" customHeight="1" x14ac:dyDescent="0.25">
      <c r="A20" s="147" t="s">
        <v>58</v>
      </c>
      <c r="B20" s="148" t="s">
        <v>89</v>
      </c>
      <c r="C20" s="141">
        <f>+'IS segment reporting'!G20</f>
        <v>59.423552710000003</v>
      </c>
      <c r="D20" s="170">
        <f>+'IS segment reporting'!H20</f>
        <v>173.81333330999999</v>
      </c>
      <c r="E20" s="170">
        <f t="shared" si="0"/>
        <v>-114.38978059999999</v>
      </c>
      <c r="F20" s="97">
        <f t="shared" si="1"/>
        <v>-65.81185598459426</v>
      </c>
      <c r="G20" s="141">
        <f>+'IS segment reporting'!I20</f>
        <v>47.211758140000001</v>
      </c>
      <c r="H20" s="170">
        <f>+'IS segment reporting'!J20</f>
        <v>53.435135350000003</v>
      </c>
      <c r="I20" s="170">
        <f t="shared" si="2"/>
        <v>-6.2233772100000024</v>
      </c>
      <c r="J20" s="97">
        <f t="shared" si="3"/>
        <v>-11.646601377982666</v>
      </c>
      <c r="K20" s="141">
        <f>+'IS segment reporting'!K20</f>
        <v>53.557913669999998</v>
      </c>
      <c r="L20" s="170">
        <f>+'IS segment reporting'!L20</f>
        <v>34.067550349999998</v>
      </c>
      <c r="M20" s="170">
        <f t="shared" si="4"/>
        <v>19.49036332</v>
      </c>
      <c r="N20" s="97">
        <f t="shared" si="5"/>
        <v>57.210932749087441</v>
      </c>
      <c r="O20" s="141">
        <f t="shared" si="6"/>
        <v>160.19322452</v>
      </c>
      <c r="P20" s="170">
        <f t="shared" si="6"/>
        <v>261.31601900999999</v>
      </c>
      <c r="Q20" s="170">
        <f t="shared" si="7"/>
        <v>-101.12279448999999</v>
      </c>
      <c r="R20" s="97">
        <f t="shared" si="8"/>
        <v>-38.697510727855622</v>
      </c>
      <c r="S20" s="189"/>
      <c r="T20" s="285"/>
      <c r="U20" s="286"/>
      <c r="V20" s="100"/>
    </row>
    <row r="21" spans="1:23" s="171" customFormat="1" ht="27" customHeight="1" x14ac:dyDescent="0.25">
      <c r="A21" s="173" t="s">
        <v>59</v>
      </c>
      <c r="B21" s="174" t="s">
        <v>90</v>
      </c>
      <c r="C21" s="141">
        <f>+'IS segment reporting'!G21</f>
        <v>217.58763804</v>
      </c>
      <c r="D21" s="170">
        <f>+'IS segment reporting'!H21</f>
        <v>328.86922066</v>
      </c>
      <c r="E21" s="170">
        <f t="shared" si="0"/>
        <v>-111.28158261999999</v>
      </c>
      <c r="F21" s="97">
        <f t="shared" si="1"/>
        <v>-33.837639897303731</v>
      </c>
      <c r="G21" s="141">
        <f>+'IS segment reporting'!I21</f>
        <v>138.98016261999999</v>
      </c>
      <c r="H21" s="170">
        <f>+'IS segment reporting'!J21</f>
        <v>143.43667574</v>
      </c>
      <c r="I21" s="170">
        <f t="shared" si="2"/>
        <v>-4.456513120000011</v>
      </c>
      <c r="J21" s="97">
        <f t="shared" si="3"/>
        <v>-3.1069551054558002</v>
      </c>
      <c r="K21" s="141">
        <f>+'IS segment reporting'!K21</f>
        <v>164.11088555000001</v>
      </c>
      <c r="L21" s="170">
        <f>+'IS segment reporting'!L21</f>
        <v>57.118692889999998</v>
      </c>
      <c r="M21" s="170">
        <f t="shared" si="4"/>
        <v>106.99219266</v>
      </c>
      <c r="N21" s="97">
        <f t="shared" si="5"/>
        <v>187.31554810970044</v>
      </c>
      <c r="O21" s="141">
        <f t="shared" si="6"/>
        <v>520.67868621000002</v>
      </c>
      <c r="P21" s="170">
        <f t="shared" si="6"/>
        <v>529.42458928999997</v>
      </c>
      <c r="Q21" s="170">
        <f t="shared" si="7"/>
        <v>-8.7459030799999482</v>
      </c>
      <c r="R21" s="97">
        <f t="shared" si="8"/>
        <v>-1.6519638975833921</v>
      </c>
      <c r="S21" s="189"/>
      <c r="T21" s="285"/>
      <c r="U21" s="286"/>
      <c r="V21" s="100"/>
    </row>
    <row r="22" spans="1:23" s="133" customFormat="1" ht="27" customHeight="1" x14ac:dyDescent="0.25">
      <c r="A22" s="143" t="s">
        <v>60</v>
      </c>
      <c r="B22" s="146" t="s">
        <v>149</v>
      </c>
      <c r="C22" s="141">
        <f>+'IS segment reporting'!G22</f>
        <v>-182.72038183999999</v>
      </c>
      <c r="D22" s="169">
        <f>+'IS segment reporting'!H22</f>
        <v>-173.76375426000001</v>
      </c>
      <c r="E22" s="169">
        <f t="shared" si="0"/>
        <v>-8.9566275799999744</v>
      </c>
      <c r="F22" s="88">
        <f t="shared" si="1"/>
        <v>-5.1544855359181012</v>
      </c>
      <c r="G22" s="141">
        <f>+'IS segment reporting'!I22</f>
        <v>-94.183694000000003</v>
      </c>
      <c r="H22" s="169">
        <f>+'IS segment reporting'!J22</f>
        <v>-73.592276780000006</v>
      </c>
      <c r="I22" s="169">
        <f t="shared" si="2"/>
        <v>-20.591417219999997</v>
      </c>
      <c r="J22" s="88">
        <f t="shared" si="3"/>
        <v>-27.980405174250674</v>
      </c>
      <c r="K22" s="141">
        <f>+'IS segment reporting'!K22</f>
        <v>-43.977386119999998</v>
      </c>
      <c r="L22" s="169">
        <f>+'IS segment reporting'!L22</f>
        <v>-57.627855799999999</v>
      </c>
      <c r="M22" s="169">
        <f t="shared" si="4"/>
        <v>13.65046968</v>
      </c>
      <c r="N22" s="88">
        <f t="shared" si="5"/>
        <v>23.687276735359639</v>
      </c>
      <c r="O22" s="141">
        <f t="shared" si="6"/>
        <v>-320.88146196000002</v>
      </c>
      <c r="P22" s="169">
        <f t="shared" si="6"/>
        <v>-304.98388684000003</v>
      </c>
      <c r="Q22" s="169">
        <f t="shared" si="7"/>
        <v>-15.897575119999999</v>
      </c>
      <c r="R22" s="88">
        <f t="shared" si="8"/>
        <v>-5.2125950930450795</v>
      </c>
      <c r="S22" s="188"/>
      <c r="T22" s="285"/>
      <c r="U22" s="286"/>
      <c r="V22" s="89"/>
    </row>
    <row r="23" spans="1:23" s="171" customFormat="1" ht="27" customHeight="1" x14ac:dyDescent="0.25">
      <c r="A23" s="147" t="s">
        <v>61</v>
      </c>
      <c r="B23" s="148" t="s">
        <v>94</v>
      </c>
      <c r="C23" s="141">
        <f>+'IS segment reporting'!G23</f>
        <v>-13.576884570000001</v>
      </c>
      <c r="D23" s="169">
        <f>+'IS segment reporting'!H23</f>
        <v>-42.537229709999998</v>
      </c>
      <c r="E23" s="169">
        <f t="shared" si="0"/>
        <v>28.960345139999998</v>
      </c>
      <c r="F23" s="88">
        <f t="shared" si="1"/>
        <v>68.082348891638716</v>
      </c>
      <c r="G23" s="141">
        <f>+'IS segment reporting'!I23</f>
        <v>12.3476468</v>
      </c>
      <c r="H23" s="169">
        <f>+'IS segment reporting'!J23</f>
        <v>-9.2310564599999996</v>
      </c>
      <c r="I23" s="169">
        <f t="shared" si="2"/>
        <v>21.578703259999997</v>
      </c>
      <c r="J23" s="88" t="str">
        <f t="shared" si="3"/>
        <v>–</v>
      </c>
      <c r="K23" s="141">
        <f>+'IS segment reporting'!K23</f>
        <v>-13.305415529999999</v>
      </c>
      <c r="L23" s="169">
        <f>+'IS segment reporting'!L23</f>
        <v>22.195312770000001</v>
      </c>
      <c r="M23" s="169">
        <f t="shared" si="4"/>
        <v>-35.500728299999999</v>
      </c>
      <c r="N23" s="88" t="str">
        <f t="shared" si="5"/>
        <v>–</v>
      </c>
      <c r="O23" s="141">
        <f t="shared" si="6"/>
        <v>-14.5346533</v>
      </c>
      <c r="P23" s="169">
        <f t="shared" si="6"/>
        <v>-29.572973399999995</v>
      </c>
      <c r="Q23" s="169">
        <f t="shared" si="7"/>
        <v>15.038320099999995</v>
      </c>
      <c r="R23" s="88">
        <f t="shared" si="8"/>
        <v>50.851566045097094</v>
      </c>
      <c r="S23" s="189"/>
      <c r="T23" s="285"/>
      <c r="U23" s="286"/>
      <c r="V23" s="150"/>
    </row>
    <row r="24" spans="1:23" s="171" customFormat="1" ht="27" customHeight="1" x14ac:dyDescent="0.25">
      <c r="A24" s="175" t="s">
        <v>62</v>
      </c>
      <c r="B24" s="175" t="s">
        <v>95</v>
      </c>
      <c r="C24" s="141">
        <f>+'IS segment reporting'!G24</f>
        <v>21.290371629999999</v>
      </c>
      <c r="D24" s="170">
        <f>+'IS segment reporting'!H24</f>
        <v>112.56823669000001</v>
      </c>
      <c r="E24" s="170">
        <f t="shared" si="0"/>
        <v>-91.277865060000011</v>
      </c>
      <c r="F24" s="97">
        <f t="shared" si="1"/>
        <v>-81.086697050579886</v>
      </c>
      <c r="G24" s="141">
        <f>+'IS segment reporting'!I24</f>
        <v>57.144115419999999</v>
      </c>
      <c r="H24" s="170">
        <f>+'IS segment reporting'!J24</f>
        <v>60.613342500000002</v>
      </c>
      <c r="I24" s="170">
        <f t="shared" si="2"/>
        <v>-3.4692270800000031</v>
      </c>
      <c r="J24" s="97">
        <f t="shared" si="3"/>
        <v>-5.7235369918760099</v>
      </c>
      <c r="K24" s="141">
        <f>+'IS segment reporting'!K24</f>
        <v>106.8280839</v>
      </c>
      <c r="L24" s="170">
        <f>+'IS segment reporting'!L24</f>
        <v>21.68614986</v>
      </c>
      <c r="M24" s="170">
        <f t="shared" si="4"/>
        <v>85.141934039999995</v>
      </c>
      <c r="N24" s="97">
        <f t="shared" si="5"/>
        <v>392.60972828120077</v>
      </c>
      <c r="O24" s="141">
        <f t="shared" si="6"/>
        <v>185.26257095</v>
      </c>
      <c r="P24" s="170">
        <f t="shared" si="6"/>
        <v>194.86772905000001</v>
      </c>
      <c r="Q24" s="170">
        <f t="shared" si="7"/>
        <v>-9.6051581000000112</v>
      </c>
      <c r="R24" s="97">
        <f t="shared" si="8"/>
        <v>-4.929065549655725</v>
      </c>
      <c r="S24" s="189"/>
      <c r="T24" s="285"/>
      <c r="U24" s="286"/>
      <c r="V24" s="150"/>
    </row>
    <row r="25" spans="1:23" x14ac:dyDescent="0.25">
      <c r="A25" s="176"/>
      <c r="B25" s="176"/>
      <c r="C25" s="153"/>
      <c r="D25" s="153"/>
      <c r="E25" s="74"/>
      <c r="F25" s="74"/>
      <c r="T25" s="285"/>
      <c r="U25" s="286"/>
      <c r="W25" s="74"/>
    </row>
    <row r="26" spans="1:23" x14ac:dyDescent="0.25">
      <c r="A26" s="191" t="s">
        <v>174</v>
      </c>
      <c r="B26" s="61"/>
      <c r="T26" s="285"/>
      <c r="U26" s="286"/>
      <c r="W26" s="74"/>
    </row>
    <row r="27" spans="1:23" x14ac:dyDescent="0.25">
      <c r="A27" s="154" t="s">
        <v>150</v>
      </c>
      <c r="B27" s="74"/>
      <c r="W27" s="74"/>
    </row>
    <row r="28" spans="1:23" x14ac:dyDescent="0.25">
      <c r="A28" s="74"/>
      <c r="B28" s="74"/>
      <c r="W28" s="74"/>
    </row>
    <row r="29" spans="1:23" x14ac:dyDescent="0.25">
      <c r="A29" s="74"/>
      <c r="B29" s="74"/>
      <c r="W29" s="74"/>
    </row>
  </sheetData>
  <mergeCells count="7">
    <mergeCell ref="T1:T26"/>
    <mergeCell ref="U1:U26"/>
    <mergeCell ref="V1:V8"/>
    <mergeCell ref="C8:F8"/>
    <mergeCell ref="G8:J8"/>
    <mergeCell ref="K8:N8"/>
    <mergeCell ref="O8:R8"/>
  </mergeCells>
  <pageMargins left="0.66929133858267698" right="0.39370078740157499" top="0.39370078740157499" bottom="0.78740157480314998" header="0.196850393700787" footer="0.31496062992126"/>
  <pageSetup paperSize="9" scale="51" orientation="landscape" r:id="rId1"/>
  <headerFooter>
    <oddFooter>&amp;LPrepared: Löb, 27.07.2018;
Peer Review: Hüttner, 27.07.2018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228"/>
    <pageSetUpPr fitToPage="1"/>
  </sheetPr>
  <dimension ref="A1:W29"/>
  <sheetViews>
    <sheetView showGridLines="0" zoomScale="70" zoomScaleNormal="70" zoomScaleSheetLayoutView="70" workbookViewId="0">
      <selection activeCell="E44" sqref="E44"/>
    </sheetView>
  </sheetViews>
  <sheetFormatPr baseColWidth="10" defaultColWidth="13.28515625" defaultRowHeight="15" x14ac:dyDescent="0.25"/>
  <cols>
    <col min="1" max="1" width="6" style="61" customWidth="1"/>
    <col min="2" max="2" width="64" style="181" customWidth="1"/>
    <col min="3" max="4" width="13.7109375" style="61" customWidth="1"/>
    <col min="5" max="6" width="15.7109375" style="61" customWidth="1"/>
    <col min="7" max="8" width="13.7109375" style="61" customWidth="1"/>
    <col min="9" max="10" width="15.7109375" style="61" customWidth="1"/>
    <col min="11" max="12" width="13.7109375" style="61" customWidth="1"/>
    <col min="13" max="14" width="15.7109375" style="61" customWidth="1"/>
    <col min="15" max="16" width="13.7109375" style="61" customWidth="1"/>
    <col min="17" max="17" width="15.7109375" style="61" customWidth="1"/>
    <col min="18" max="18" width="15.7109375" style="59" customWidth="1"/>
    <col min="19" max="19" width="6.7109375" style="59" customWidth="1"/>
    <col min="20" max="20" width="5.7109375" style="61" customWidth="1"/>
    <col min="21" max="21" width="6.28515625" style="59" customWidth="1"/>
    <col min="22" max="22" width="3.7109375" style="61" customWidth="1"/>
    <col min="23" max="23" width="3.140625" style="61" customWidth="1"/>
    <col min="24" max="16384" width="13.28515625" style="61"/>
  </cols>
  <sheetData>
    <row r="1" spans="1:23" ht="18" customHeight="1" x14ac:dyDescent="0.25">
      <c r="B1" s="61"/>
      <c r="R1" s="64"/>
      <c r="S1" s="155"/>
      <c r="T1" s="285" t="str">
        <f>A4</f>
        <v>Q2 2018 vs. Q2 2017</v>
      </c>
      <c r="U1" s="286" t="s">
        <v>101</v>
      </c>
      <c r="V1" s="287" t="s">
        <v>70</v>
      </c>
      <c r="W1" s="155"/>
    </row>
    <row r="2" spans="1:23" ht="15" customHeight="1" x14ac:dyDescent="0.25">
      <c r="A2" s="61" t="s">
        <v>70</v>
      </c>
      <c r="B2" s="61"/>
      <c r="R2" s="64"/>
      <c r="S2" s="155"/>
      <c r="T2" s="285"/>
      <c r="U2" s="286"/>
      <c r="V2" s="287"/>
      <c r="W2" s="155"/>
    </row>
    <row r="3" spans="1:23" s="59" customFormat="1" ht="31.8" x14ac:dyDescent="0.45">
      <c r="A3" s="66" t="s">
        <v>147</v>
      </c>
      <c r="P3" s="74"/>
      <c r="Q3" s="74"/>
      <c r="R3" s="64"/>
      <c r="S3" s="157"/>
      <c r="T3" s="285"/>
      <c r="U3" s="286"/>
      <c r="V3" s="287"/>
      <c r="W3" s="157"/>
    </row>
    <row r="4" spans="1:23" s="70" customFormat="1" ht="28.2" thickBot="1" x14ac:dyDescent="0.5">
      <c r="A4" s="68" t="str">
        <f>SUBSTITUTE(C9&amp;" vs. "&amp;D9,CHAR(10)," ")</f>
        <v>Q2 2018 vs. Q2 2017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59"/>
      <c r="T4" s="285"/>
      <c r="U4" s="286"/>
      <c r="V4" s="287"/>
      <c r="W4" s="159"/>
    </row>
    <row r="5" spans="1:23" s="74" customFormat="1" ht="15.6" x14ac:dyDescent="0.3">
      <c r="A5" s="61"/>
      <c r="B5" s="61"/>
      <c r="F5" s="76"/>
      <c r="I5" s="75"/>
      <c r="J5" s="76"/>
      <c r="O5" s="171"/>
      <c r="R5" s="77"/>
      <c r="S5" s="77"/>
      <c r="T5" s="285"/>
      <c r="U5" s="286"/>
      <c r="V5" s="287"/>
    </row>
    <row r="6" spans="1:23" s="74" customFormat="1" ht="15.6" x14ac:dyDescent="0.3">
      <c r="A6" s="161"/>
      <c r="F6" s="76"/>
      <c r="I6" s="75"/>
      <c r="J6" s="76"/>
      <c r="O6" s="171"/>
      <c r="R6" s="77"/>
      <c r="S6" s="77"/>
      <c r="T6" s="285"/>
      <c r="U6" s="286"/>
      <c r="V6" s="287"/>
    </row>
    <row r="7" spans="1:23" s="74" customFormat="1" ht="13.8" x14ac:dyDescent="0.25">
      <c r="B7" s="78"/>
      <c r="O7" s="171"/>
      <c r="R7" s="77"/>
      <c r="S7" s="77"/>
      <c r="T7" s="285"/>
      <c r="U7" s="286"/>
      <c r="V7" s="287"/>
    </row>
    <row r="8" spans="1:23" s="74" customFormat="1" ht="18" thickBot="1" x14ac:dyDescent="0.3">
      <c r="A8" s="131" t="s">
        <v>71</v>
      </c>
      <c r="B8" s="132"/>
      <c r="C8" s="289" t="s">
        <v>105</v>
      </c>
      <c r="D8" s="289"/>
      <c r="E8" s="289"/>
      <c r="F8" s="289"/>
      <c r="G8" s="289" t="s">
        <v>106</v>
      </c>
      <c r="H8" s="289"/>
      <c r="I8" s="289"/>
      <c r="J8" s="289"/>
      <c r="K8" s="289" t="s">
        <v>107</v>
      </c>
      <c r="L8" s="289"/>
      <c r="M8" s="289"/>
      <c r="N8" s="289"/>
      <c r="O8" s="289" t="s">
        <v>130</v>
      </c>
      <c r="P8" s="289"/>
      <c r="Q8" s="289"/>
      <c r="R8" s="289"/>
      <c r="S8" s="183"/>
      <c r="T8" s="285"/>
      <c r="U8" s="286"/>
      <c r="V8" s="287"/>
    </row>
    <row r="9" spans="1:23" s="74" customFormat="1" ht="45" customHeight="1" x14ac:dyDescent="0.3">
      <c r="A9" s="83"/>
      <c r="B9" s="84"/>
      <c r="C9" s="184" t="str">
        <f>'IS segment reporting (Q)'!C9</f>
        <v>Q2 2018</v>
      </c>
      <c r="D9" s="185" t="str">
        <f>'IS segment reporting (Q)'!D9</f>
        <v>Q2 2017</v>
      </c>
      <c r="E9" s="185" t="s">
        <v>72</v>
      </c>
      <c r="F9" s="186" t="s">
        <v>73</v>
      </c>
      <c r="G9" s="184" t="str">
        <f>C9</f>
        <v>Q2 2018</v>
      </c>
      <c r="H9" s="185" t="str">
        <f>D9</f>
        <v>Q2 2017</v>
      </c>
      <c r="I9" s="185" t="s">
        <v>72</v>
      </c>
      <c r="J9" s="186" t="s">
        <v>73</v>
      </c>
      <c r="K9" s="184" t="str">
        <f>C9</f>
        <v>Q2 2018</v>
      </c>
      <c r="L9" s="185" t="str">
        <f>D9</f>
        <v>Q2 2017</v>
      </c>
      <c r="M9" s="185" t="s">
        <v>72</v>
      </c>
      <c r="N9" s="186" t="s">
        <v>73</v>
      </c>
      <c r="O9" s="184" t="str">
        <f>C9</f>
        <v>Q2 2018</v>
      </c>
      <c r="P9" s="185" t="str">
        <f>D9</f>
        <v>Q2 2017</v>
      </c>
      <c r="Q9" s="185" t="s">
        <v>72</v>
      </c>
      <c r="R9" s="186" t="s">
        <v>73</v>
      </c>
      <c r="S9" s="187"/>
      <c r="T9" s="285"/>
      <c r="U9" s="286"/>
      <c r="V9" s="77"/>
    </row>
    <row r="10" spans="1:23" s="77" customFormat="1" ht="27" customHeight="1" x14ac:dyDescent="0.25">
      <c r="A10" s="83" t="s">
        <v>74</v>
      </c>
      <c r="B10" s="84"/>
      <c r="C10" s="166">
        <f>+'IS segment reporting (Q)'!G10</f>
        <v>2312.0130923000002</v>
      </c>
      <c r="D10" s="167">
        <f>+'IS segment reporting (Q)'!H10</f>
        <v>2244.18694495</v>
      </c>
      <c r="E10" s="167">
        <f>C10-D10</f>
        <v>67.826147350000156</v>
      </c>
      <c r="F10" s="88">
        <f>IF(OR(AND(C10&lt;0,D10&gt;0),AND(C10&gt;0,D10&lt;0)),"–",IF(AND(C10=0,D10=0),"–",IF(AND(C10&lt;&gt;0,D10=0),"–",IF(D10&lt;0,IF(E10/-D10*100&gt;1000,"&gt;1.000,0",IF(E10/-D10*100&lt;-1000,"&lt;-1.000,0",E10/-D10*100)),IF(E10/D10*100&gt;1000,"&gt;1.000,0",IF(E10/D10*100&lt;-1000,"&lt;-1.000,0",E10/D10*100))))))</f>
        <v>3.0223038015004278</v>
      </c>
      <c r="G10" s="166">
        <f>+'IS segment reporting (Q)'!I10</f>
        <v>681.30005648999997</v>
      </c>
      <c r="H10" s="167">
        <f>+'IS segment reporting (Q)'!J10</f>
        <v>657.21036944000002</v>
      </c>
      <c r="I10" s="167">
        <f>G10-H10</f>
        <v>24.089687049999952</v>
      </c>
      <c r="J10" s="88">
        <f>IF(OR(AND(G10&lt;0,H10&gt;0),AND(G10&gt;0,H10&lt;0)),"–",IF(AND(G10=0,H10=0),"–",IF(AND(G10&lt;&gt;0,H10=0),"–",IF(H10&lt;0,IF(I10/-H10*100&gt;1000,"&gt;1.000,0",IF(I10/-H10*100&lt;-1000,"&lt;-1.000,0",I10/-H10*100)),IF(I10/H10*100&gt;1000,"&gt;1.000,0",IF(I10/H10*100&lt;-1000,"&lt;-1.000,0",I10/H10*100))))))</f>
        <v>3.6654453688134052</v>
      </c>
      <c r="K10" s="166">
        <f>+'IS segment reporting (Q)'!K10</f>
        <v>1262.26300259</v>
      </c>
      <c r="L10" s="167">
        <f>+'IS segment reporting (Q)'!L10</f>
        <v>1239.80693081</v>
      </c>
      <c r="M10" s="167">
        <f>K10-L10</f>
        <v>22.456071780000002</v>
      </c>
      <c r="N10" s="88">
        <f>IF(OR(AND(K10&lt;0,L10&gt;0),AND(K10&gt;0,L10&lt;0)),"–",IF(AND(K10=0,L10=0),"–",IF(AND(K10&lt;&gt;0,L10=0),"–",IF(L10&lt;0,IF(M10/-L10*100&gt;1000,"&gt;1.000,0",IF(M10/-L10*100&lt;-1000,"&lt;-1.000,0",M10/-L10*100)),IF(M10/L10*100&gt;1000,"&gt;1.000,0",IF(M10/L10*100&lt;-1000,"&lt;-1.000,0",M10/L10*100))))))</f>
        <v>1.8112555448717191</v>
      </c>
      <c r="O10" s="166">
        <f>+C10+G10+K10</f>
        <v>4255.5761513799998</v>
      </c>
      <c r="P10" s="167">
        <f>+D10+H10+L10</f>
        <v>4141.2042452000005</v>
      </c>
      <c r="Q10" s="167">
        <f>O10-P10</f>
        <v>114.37190617999931</v>
      </c>
      <c r="R10" s="88">
        <f>IF(OR(AND(O10&lt;0,P10&gt;0),AND(O10&gt;0,P10&lt;0)),"–",IF(AND(O10=0,P10=0),"–",IF(AND(O10&lt;&gt;0,P10=0),"–",IF(P10&lt;0,IF(Q10/-P10*100&gt;1000,"&gt;1.000,0",IF(Q10/-P10*100&lt;-1000,"&lt;-1.000,0",Q10/-P10*100)),IF(Q10/P10*100&gt;1000,"&gt;1.000,0",IF(Q10/P10*100&lt;-1000,"&lt;-1.000,0",Q10/P10*100))))))</f>
        <v>2.7618030748559637</v>
      </c>
      <c r="S10" s="188"/>
      <c r="T10" s="285"/>
      <c r="U10" s="286"/>
      <c r="V10" s="89"/>
    </row>
    <row r="11" spans="1:23" s="74" customFormat="1" ht="27" customHeight="1" x14ac:dyDescent="0.25">
      <c r="A11" s="91" t="s">
        <v>49</v>
      </c>
      <c r="B11" s="91" t="s">
        <v>111</v>
      </c>
      <c r="C11" s="141">
        <f>+'IS segment reporting (Q)'!G11</f>
        <v>2318.1553998600002</v>
      </c>
      <c r="D11" s="169">
        <f>+'IS segment reporting (Q)'!H11</f>
        <v>2253.0124382899999</v>
      </c>
      <c r="E11" s="169">
        <f t="shared" ref="E11:E24" si="0">C11-D11</f>
        <v>65.142961570000352</v>
      </c>
      <c r="F11" s="88">
        <f t="shared" ref="F11:F24" si="1">IF(OR(AND(C11&lt;0,D11&gt;0),AND(C11&gt;0,D11&lt;0)),"–",IF(AND(C11=0,D11=0),"–",IF(AND(C11&lt;&gt;0,D11=0),"–",IF(D11&lt;0,IF(E11/-D11*100&gt;1000,"&gt;1.000,0",IF(E11/-D11*100&lt;-1000,"&lt;-1.000,0",E11/-D11*100)),IF(E11/D11*100&gt;1000,"&gt;1.000,0",IF(E11/D11*100&lt;-1000,"&lt;-1.000,0",E11/D11*100))))))</f>
        <v>2.8913715904490442</v>
      </c>
      <c r="G11" s="141">
        <f>+'IS segment reporting (Q)'!I11</f>
        <v>854.22782747999997</v>
      </c>
      <c r="H11" s="169">
        <f>+'IS segment reporting (Q)'!J11</f>
        <v>818.06648872000005</v>
      </c>
      <c r="I11" s="169">
        <f t="shared" ref="I11:I24" si="2">G11-H11</f>
        <v>36.161338759999921</v>
      </c>
      <c r="J11" s="88">
        <f t="shared" ref="J11:J24" si="3">IF(OR(AND(G11&lt;0,H11&gt;0),AND(G11&gt;0,H11&lt;0)),"–",IF(AND(G11=0,H11=0),"–",IF(AND(G11&lt;&gt;0,H11=0),"–",IF(H11&lt;0,IF(I11/-H11*100&gt;1000,"&gt;1.000,0",IF(I11/-H11*100&lt;-1000,"&lt;-1.000,0",I11/-H11*100)),IF(I11/H11*100&gt;1000,"&gt;1.000,0",IF(I11/H11*100&lt;-1000,"&lt;-1.000,0",I11/H11*100))))))</f>
        <v>4.4203422654044049</v>
      </c>
      <c r="K11" s="141">
        <f>+'IS segment reporting (Q)'!K11</f>
        <v>1182.48942541</v>
      </c>
      <c r="L11" s="169">
        <f>+'IS segment reporting (Q)'!L11</f>
        <v>1143.10424601</v>
      </c>
      <c r="M11" s="169">
        <f t="shared" ref="M11:M24" si="4">K11-L11</f>
        <v>39.38517939999997</v>
      </c>
      <c r="N11" s="88">
        <f t="shared" ref="N11:N24" si="5">IF(OR(AND(K11&lt;0,L11&gt;0),AND(K11&gt;0,L11&lt;0)),"–",IF(AND(K11=0,L11=0),"–",IF(AND(K11&lt;&gt;0,L11=0),"–",IF(L11&lt;0,IF(M11/-L11*100&gt;1000,"&gt;1.000,0",IF(M11/-L11*100&lt;-1000,"&lt;-1.000,0",M11/-L11*100)),IF(M11/L11*100&gt;1000,"&gt;1.000,0",IF(M11/L11*100&lt;-1000,"&lt;-1.000,0",M11/L11*100))))))</f>
        <v>3.4454582368558038</v>
      </c>
      <c r="O11" s="141">
        <f t="shared" ref="O11:P24" si="6">+C11+G11+K11</f>
        <v>4354.8726527500003</v>
      </c>
      <c r="P11" s="169">
        <f t="shared" si="6"/>
        <v>4214.1831730200001</v>
      </c>
      <c r="Q11" s="169">
        <f t="shared" ref="Q11:Q24" si="7">O11-P11</f>
        <v>140.68947973000013</v>
      </c>
      <c r="R11" s="88">
        <f t="shared" ref="R11:R24" si="8">IF(OR(AND(O11&lt;0,P11&gt;0),AND(O11&gt;0,P11&lt;0)),"–",IF(AND(O11=0,P11=0),"–",IF(AND(O11&lt;&gt;0,P11=0),"–",IF(P11&lt;0,IF(Q11/-P11*100&gt;1000,"&gt;1.000,0",IF(Q11/-P11*100&lt;-1000,"&lt;-1.000,0",Q11/-P11*100)),IF(Q11/P11*100&gt;1000,"&gt;1.000,0",IF(Q11/P11*100&lt;-1000,"&lt;-1.000,0",Q11/P11*100))))))</f>
        <v>3.338475665479395</v>
      </c>
      <c r="S11" s="188"/>
      <c r="T11" s="285"/>
      <c r="U11" s="286"/>
      <c r="V11" s="133"/>
    </row>
    <row r="12" spans="1:23" s="74" customFormat="1" ht="27" customHeight="1" x14ac:dyDescent="0.25">
      <c r="A12" s="143" t="s">
        <v>50</v>
      </c>
      <c r="B12" s="144" t="s">
        <v>152</v>
      </c>
      <c r="C12" s="141">
        <f>+'IS segment reporting (Q)'!G12</f>
        <v>884.07417520000001</v>
      </c>
      <c r="D12" s="169">
        <f>+'IS segment reporting (Q)'!H12</f>
        <v>917.71325592999995</v>
      </c>
      <c r="E12" s="169">
        <f t="shared" si="0"/>
        <v>-33.639080729999932</v>
      </c>
      <c r="F12" s="88">
        <f t="shared" si="1"/>
        <v>-3.665532835298372</v>
      </c>
      <c r="G12" s="141">
        <f>+'IS segment reporting (Q)'!I12</f>
        <v>19.425294260000001</v>
      </c>
      <c r="H12" s="169">
        <f>+'IS segment reporting (Q)'!J12</f>
        <v>19.152465830000001</v>
      </c>
      <c r="I12" s="169">
        <f t="shared" si="2"/>
        <v>0.27282843000000057</v>
      </c>
      <c r="J12" s="88">
        <f t="shared" si="3"/>
        <v>1.4245081151516694</v>
      </c>
      <c r="K12" s="141">
        <f>+'IS segment reporting (Q)'!K12</f>
        <v>82.1752666</v>
      </c>
      <c r="L12" s="169">
        <f>+'IS segment reporting (Q)'!L12</f>
        <v>87.004297309999998</v>
      </c>
      <c r="M12" s="169">
        <f t="shared" si="4"/>
        <v>-4.8290307099999978</v>
      </c>
      <c r="N12" s="88">
        <f t="shared" si="5"/>
        <v>-5.5503358561634686</v>
      </c>
      <c r="O12" s="141">
        <f t="shared" si="6"/>
        <v>985.67473605999999</v>
      </c>
      <c r="P12" s="169">
        <f t="shared" si="6"/>
        <v>1023.8700190699999</v>
      </c>
      <c r="Q12" s="169">
        <f t="shared" si="7"/>
        <v>-38.195283009999912</v>
      </c>
      <c r="R12" s="88">
        <f t="shared" si="8"/>
        <v>-3.7304816332734694</v>
      </c>
      <c r="S12" s="188"/>
      <c r="T12" s="285"/>
      <c r="U12" s="286"/>
      <c r="V12" s="133"/>
    </row>
    <row r="13" spans="1:23" s="74" customFormat="1" ht="27" customHeight="1" x14ac:dyDescent="0.25">
      <c r="A13" s="91" t="s">
        <v>51</v>
      </c>
      <c r="B13" s="144" t="s">
        <v>79</v>
      </c>
      <c r="C13" s="141">
        <f>+'IS segment reporting (Q)'!G13</f>
        <v>-2744.9585489400001</v>
      </c>
      <c r="D13" s="169">
        <f>+'IS segment reporting (Q)'!H13</f>
        <v>-2737.7341537299999</v>
      </c>
      <c r="E13" s="169">
        <f t="shared" si="0"/>
        <v>-7.2243952100002389</v>
      </c>
      <c r="F13" s="88">
        <f t="shared" si="1"/>
        <v>-0.26388227652262841</v>
      </c>
      <c r="G13" s="141">
        <f>+'IS segment reporting (Q)'!I13</f>
        <v>-510.51114214</v>
      </c>
      <c r="H13" s="169">
        <f>+'IS segment reporting (Q)'!J13</f>
        <v>-497.19998967999999</v>
      </c>
      <c r="I13" s="169">
        <f t="shared" si="2"/>
        <v>-13.311152460000017</v>
      </c>
      <c r="J13" s="88">
        <f t="shared" si="3"/>
        <v>-2.6772229960356859</v>
      </c>
      <c r="K13" s="141">
        <f>+'IS segment reporting (Q)'!K13</f>
        <v>-849.14128696</v>
      </c>
      <c r="L13" s="169">
        <f>+'IS segment reporting (Q)'!L13</f>
        <v>-901.00610603999996</v>
      </c>
      <c r="M13" s="169">
        <f t="shared" si="4"/>
        <v>51.864819079999961</v>
      </c>
      <c r="N13" s="88">
        <f t="shared" si="5"/>
        <v>5.756322707728402</v>
      </c>
      <c r="O13" s="141">
        <f t="shared" si="6"/>
        <v>-4104.6109780400002</v>
      </c>
      <c r="P13" s="169">
        <f t="shared" si="6"/>
        <v>-4135.94024945</v>
      </c>
      <c r="Q13" s="169">
        <f t="shared" si="7"/>
        <v>31.329271409999819</v>
      </c>
      <c r="R13" s="88">
        <f t="shared" si="8"/>
        <v>0.75748849162330156</v>
      </c>
      <c r="S13" s="188"/>
      <c r="T13" s="285"/>
      <c r="U13" s="286"/>
      <c r="V13" s="133"/>
    </row>
    <row r="14" spans="1:23" s="74" customFormat="1" ht="27" customHeight="1" x14ac:dyDescent="0.25">
      <c r="A14" s="143" t="s">
        <v>52</v>
      </c>
      <c r="B14" s="146" t="s">
        <v>112</v>
      </c>
      <c r="C14" s="141">
        <f>+'IS segment reporting (Q)'!G14</f>
        <v>-389.83511931999999</v>
      </c>
      <c r="D14" s="169">
        <f>+'IS segment reporting (Q)'!H14</f>
        <v>-347.83156582999999</v>
      </c>
      <c r="E14" s="169">
        <f t="shared" si="0"/>
        <v>-42.003553490000002</v>
      </c>
      <c r="F14" s="88">
        <f t="shared" si="1"/>
        <v>-12.075831412761692</v>
      </c>
      <c r="G14" s="141">
        <f>+'IS segment reporting (Q)'!I14</f>
        <v>-265.01332638000002</v>
      </c>
      <c r="H14" s="169">
        <f>+'IS segment reporting (Q)'!J14</f>
        <v>-265.63253051999999</v>
      </c>
      <c r="I14" s="169">
        <f t="shared" si="2"/>
        <v>0.61920413999996526</v>
      </c>
      <c r="J14" s="88">
        <f t="shared" si="3"/>
        <v>0.23310553823653168</v>
      </c>
      <c r="K14" s="141">
        <f>+'IS segment reporting (Q)'!K14</f>
        <v>-352.10413140000003</v>
      </c>
      <c r="L14" s="169">
        <f>+'IS segment reporting (Q)'!L14</f>
        <v>-350.71339920999998</v>
      </c>
      <c r="M14" s="169">
        <f t="shared" si="4"/>
        <v>-1.3907321900000511</v>
      </c>
      <c r="N14" s="88">
        <f t="shared" si="5"/>
        <v>-0.396543785647411</v>
      </c>
      <c r="O14" s="141">
        <f t="shared" si="6"/>
        <v>-1006.9525771</v>
      </c>
      <c r="P14" s="169">
        <f t="shared" si="6"/>
        <v>-964.1774955599999</v>
      </c>
      <c r="Q14" s="169">
        <f t="shared" si="7"/>
        <v>-42.775081540000087</v>
      </c>
      <c r="R14" s="88">
        <f t="shared" si="8"/>
        <v>-4.436432268641167</v>
      </c>
      <c r="S14" s="188"/>
      <c r="T14" s="285"/>
      <c r="U14" s="286"/>
      <c r="V14" s="133"/>
    </row>
    <row r="15" spans="1:23" s="171" customFormat="1" ht="27" customHeight="1" x14ac:dyDescent="0.25">
      <c r="A15" s="147" t="s">
        <v>53</v>
      </c>
      <c r="B15" s="148" t="s">
        <v>82</v>
      </c>
      <c r="C15" s="141">
        <f>+'IS segment reporting (Q)'!G15</f>
        <v>67.435906799999998</v>
      </c>
      <c r="D15" s="170">
        <f>+'IS segment reporting (Q)'!H15</f>
        <v>85.159974660000003</v>
      </c>
      <c r="E15" s="170">
        <f t="shared" si="0"/>
        <v>-17.724067860000005</v>
      </c>
      <c r="F15" s="97">
        <f t="shared" si="1"/>
        <v>-20.812673947782507</v>
      </c>
      <c r="G15" s="141">
        <f>+'IS segment reporting (Q)'!I15</f>
        <v>98.128653220000004</v>
      </c>
      <c r="H15" s="170">
        <f>+'IS segment reporting (Q)'!J15</f>
        <v>74.386434350000002</v>
      </c>
      <c r="I15" s="170">
        <f t="shared" si="2"/>
        <v>23.742218870000002</v>
      </c>
      <c r="J15" s="97">
        <f t="shared" si="3"/>
        <v>31.917404130824561</v>
      </c>
      <c r="K15" s="141">
        <f>+'IS segment reporting (Q)'!K15</f>
        <v>63.419273650000001</v>
      </c>
      <c r="L15" s="170">
        <f>+'IS segment reporting (Q)'!L15</f>
        <v>-21.610961929999998</v>
      </c>
      <c r="M15" s="170">
        <f t="shared" si="4"/>
        <v>85.030235579999996</v>
      </c>
      <c r="N15" s="97" t="str">
        <f t="shared" si="5"/>
        <v>–</v>
      </c>
      <c r="O15" s="141">
        <f t="shared" si="6"/>
        <v>228.98383367</v>
      </c>
      <c r="P15" s="170">
        <f t="shared" si="6"/>
        <v>137.93544707999999</v>
      </c>
      <c r="Q15" s="170">
        <f t="shared" si="7"/>
        <v>91.048386590000007</v>
      </c>
      <c r="R15" s="97">
        <f t="shared" si="8"/>
        <v>66.007968595044048</v>
      </c>
      <c r="S15" s="189"/>
      <c r="T15" s="285"/>
      <c r="U15" s="286"/>
      <c r="V15" s="150"/>
    </row>
    <row r="16" spans="1:23" s="74" customFormat="1" ht="27" customHeight="1" x14ac:dyDescent="0.25">
      <c r="A16" s="143" t="s">
        <v>54</v>
      </c>
      <c r="B16" s="91" t="s">
        <v>83</v>
      </c>
      <c r="C16" s="141">
        <f>+'IS segment reporting (Q)'!G16</f>
        <v>807.17928388999997</v>
      </c>
      <c r="D16" s="169">
        <f>+'IS segment reporting (Q)'!H16</f>
        <v>1019.8256024</v>
      </c>
      <c r="E16" s="169">
        <f t="shared" si="0"/>
        <v>-212.64631851000001</v>
      </c>
      <c r="F16" s="88">
        <f t="shared" si="1"/>
        <v>-20.85124339000415</v>
      </c>
      <c r="G16" s="141">
        <f>+'IS segment reporting (Q)'!I16</f>
        <v>40.209065889999998</v>
      </c>
      <c r="H16" s="169">
        <f>+'IS segment reporting (Q)'!J16</f>
        <v>49.542271169999999</v>
      </c>
      <c r="I16" s="169">
        <f t="shared" si="2"/>
        <v>-9.3332052800000014</v>
      </c>
      <c r="J16" s="88">
        <f t="shared" si="3"/>
        <v>-18.838872461001877</v>
      </c>
      <c r="K16" s="141">
        <f>+'IS segment reporting (Q)'!K16</f>
        <v>112.78177506999999</v>
      </c>
      <c r="L16" s="169">
        <f>+'IS segment reporting (Q)'!L16</f>
        <v>101.99387391</v>
      </c>
      <c r="M16" s="169">
        <f t="shared" si="4"/>
        <v>10.78790115999999</v>
      </c>
      <c r="N16" s="88">
        <f t="shared" si="5"/>
        <v>10.57700893832045</v>
      </c>
      <c r="O16" s="141">
        <f t="shared" si="6"/>
        <v>960.17012484999998</v>
      </c>
      <c r="P16" s="169">
        <f t="shared" si="6"/>
        <v>1171.3617474800001</v>
      </c>
      <c r="Q16" s="169">
        <f t="shared" si="7"/>
        <v>-211.1916226300001</v>
      </c>
      <c r="R16" s="88">
        <f t="shared" si="8"/>
        <v>-18.029581645836185</v>
      </c>
      <c r="S16" s="188"/>
      <c r="T16" s="285"/>
      <c r="U16" s="286"/>
      <c r="V16" s="133"/>
    </row>
    <row r="17" spans="1:23" s="74" customFormat="1" ht="27" customHeight="1" x14ac:dyDescent="0.25">
      <c r="A17" s="143" t="s">
        <v>55</v>
      </c>
      <c r="B17" s="144" t="s">
        <v>129</v>
      </c>
      <c r="C17" s="141">
        <f>+'IS segment reporting (Q)'!G17</f>
        <v>89.843328200000002</v>
      </c>
      <c r="D17" s="169">
        <f>+'IS segment reporting (Q)'!H17</f>
        <v>-9.9221023600000002</v>
      </c>
      <c r="E17" s="169">
        <f t="shared" si="0"/>
        <v>99.765430559999999</v>
      </c>
      <c r="F17" s="88" t="str">
        <f t="shared" si="1"/>
        <v>–</v>
      </c>
      <c r="G17" s="141">
        <f>+'IS segment reporting (Q)'!I17</f>
        <v>0</v>
      </c>
      <c r="H17" s="169">
        <f>+'IS segment reporting (Q)'!J17</f>
        <v>0</v>
      </c>
      <c r="I17" s="169">
        <f t="shared" si="2"/>
        <v>0</v>
      </c>
      <c r="J17" s="88" t="str">
        <f t="shared" si="3"/>
        <v>–</v>
      </c>
      <c r="K17" s="141">
        <f>+'IS segment reporting (Q)'!K17</f>
        <v>14.481500430000001</v>
      </c>
      <c r="L17" s="169">
        <f>+'IS segment reporting (Q)'!L17</f>
        <v>26.2354837</v>
      </c>
      <c r="M17" s="169">
        <f t="shared" si="4"/>
        <v>-11.753983269999999</v>
      </c>
      <c r="N17" s="88">
        <f t="shared" si="5"/>
        <v>-44.801854634759408</v>
      </c>
      <c r="O17" s="141">
        <f t="shared" si="6"/>
        <v>104.32482863</v>
      </c>
      <c r="P17" s="169">
        <f t="shared" si="6"/>
        <v>16.313381339999999</v>
      </c>
      <c r="Q17" s="169">
        <f t="shared" si="7"/>
        <v>88.011447290000007</v>
      </c>
      <c r="R17" s="88">
        <f t="shared" si="8"/>
        <v>539.50462786153446</v>
      </c>
      <c r="S17" s="188"/>
      <c r="T17" s="285"/>
      <c r="U17" s="286"/>
      <c r="V17" s="133"/>
    </row>
    <row r="18" spans="1:23" s="74" customFormat="1" ht="27" customHeight="1" x14ac:dyDescent="0.25">
      <c r="A18" s="143" t="s">
        <v>56</v>
      </c>
      <c r="B18" s="144" t="s">
        <v>113</v>
      </c>
      <c r="C18" s="141">
        <f>+'IS segment reporting (Q)'!G18</f>
        <v>-13.74313311</v>
      </c>
      <c r="D18" s="169">
        <f>+'IS segment reporting (Q)'!H18</f>
        <v>-21.520494419999999</v>
      </c>
      <c r="E18" s="169">
        <f t="shared" si="0"/>
        <v>7.7773613099999981</v>
      </c>
      <c r="F18" s="88">
        <f t="shared" si="1"/>
        <v>36.139324488623892</v>
      </c>
      <c r="G18" s="141">
        <f>+'IS segment reporting (Q)'!I18</f>
        <v>6.1591492800000003</v>
      </c>
      <c r="H18" s="169">
        <f>+'IS segment reporting (Q)'!J18</f>
        <v>-5.6094893299999997</v>
      </c>
      <c r="I18" s="169">
        <f t="shared" si="2"/>
        <v>11.76863861</v>
      </c>
      <c r="J18" s="88" t="str">
        <f t="shared" si="3"/>
        <v>–</v>
      </c>
      <c r="K18" s="141">
        <f>+'IS segment reporting (Q)'!K18</f>
        <v>-3.9011475600000001</v>
      </c>
      <c r="L18" s="169">
        <f>+'IS segment reporting (Q)'!L18</f>
        <v>-14.127047230000001</v>
      </c>
      <c r="M18" s="169">
        <f t="shared" si="4"/>
        <v>10.22589967</v>
      </c>
      <c r="N18" s="88">
        <f t="shared" si="5"/>
        <v>72.385258600144141</v>
      </c>
      <c r="O18" s="141">
        <f t="shared" si="6"/>
        <v>-11.485131389999999</v>
      </c>
      <c r="P18" s="169">
        <f t="shared" si="6"/>
        <v>-41.257030979999996</v>
      </c>
      <c r="Q18" s="169">
        <f t="shared" si="7"/>
        <v>29.771899589999997</v>
      </c>
      <c r="R18" s="88">
        <f t="shared" si="8"/>
        <v>72.162002167418208</v>
      </c>
      <c r="S18" s="188"/>
      <c r="T18" s="285"/>
      <c r="U18" s="286"/>
      <c r="V18" s="133"/>
    </row>
    <row r="19" spans="1:23" s="74" customFormat="1" ht="27" customHeight="1" x14ac:dyDescent="0.25">
      <c r="A19" s="172" t="s">
        <v>57</v>
      </c>
      <c r="B19" s="152" t="s">
        <v>153</v>
      </c>
      <c r="C19" s="141">
        <f>+'IS segment reporting (Q)'!G19</f>
        <v>-884.07417520000001</v>
      </c>
      <c r="D19" s="169">
        <f>+'IS segment reporting (Q)'!H19</f>
        <v>-917.71325592999995</v>
      </c>
      <c r="E19" s="170">
        <f t="shared" si="0"/>
        <v>33.639080729999932</v>
      </c>
      <c r="F19" s="88">
        <f t="shared" si="1"/>
        <v>3.665532835298372</v>
      </c>
      <c r="G19" s="141">
        <f>+'IS segment reporting (Q)'!I19</f>
        <v>-19.425294260000001</v>
      </c>
      <c r="H19" s="169">
        <f>+'IS segment reporting (Q)'!J19</f>
        <v>-19.152465830000001</v>
      </c>
      <c r="I19" s="170">
        <f t="shared" si="2"/>
        <v>-0.27282843000000057</v>
      </c>
      <c r="J19" s="88">
        <f t="shared" si="3"/>
        <v>-1.4245081151516694</v>
      </c>
      <c r="K19" s="141">
        <f>+'IS segment reporting (Q)'!K19</f>
        <v>-82.1752666</v>
      </c>
      <c r="L19" s="169">
        <f>+'IS segment reporting (Q)'!L19</f>
        <v>-87.004297309999998</v>
      </c>
      <c r="M19" s="170">
        <f t="shared" si="4"/>
        <v>4.8290307099999978</v>
      </c>
      <c r="N19" s="88">
        <f t="shared" si="5"/>
        <v>5.5503358561634686</v>
      </c>
      <c r="O19" s="141">
        <f t="shared" si="6"/>
        <v>-985.67473605999999</v>
      </c>
      <c r="P19" s="170">
        <f t="shared" si="6"/>
        <v>-1023.8700190699999</v>
      </c>
      <c r="Q19" s="170">
        <f t="shared" si="7"/>
        <v>38.195283009999912</v>
      </c>
      <c r="R19" s="88">
        <f t="shared" si="8"/>
        <v>3.7304816332734694</v>
      </c>
      <c r="S19" s="188"/>
      <c r="T19" s="285"/>
      <c r="U19" s="286"/>
      <c r="V19" s="133"/>
    </row>
    <row r="20" spans="1:23" s="171" customFormat="1" ht="27" customHeight="1" x14ac:dyDescent="0.25">
      <c r="A20" s="147" t="s">
        <v>58</v>
      </c>
      <c r="B20" s="148" t="s">
        <v>89</v>
      </c>
      <c r="C20" s="141">
        <f>+'IS segment reporting (Q)'!G20</f>
        <v>-0.79469621999999995</v>
      </c>
      <c r="D20" s="170">
        <f>+'IS segment reporting (Q)'!H20</f>
        <v>70.669749690000003</v>
      </c>
      <c r="E20" s="170">
        <f t="shared" si="0"/>
        <v>-71.464445910000009</v>
      </c>
      <c r="F20" s="97" t="str">
        <f t="shared" si="1"/>
        <v>–</v>
      </c>
      <c r="G20" s="141">
        <f>+'IS segment reporting (Q)'!I20</f>
        <v>26.942920910000002</v>
      </c>
      <c r="H20" s="170">
        <f>+'IS segment reporting (Q)'!J20</f>
        <v>24.78031601</v>
      </c>
      <c r="I20" s="170">
        <f t="shared" si="2"/>
        <v>2.1626049000000016</v>
      </c>
      <c r="J20" s="97">
        <f t="shared" si="3"/>
        <v>8.7271078348124806</v>
      </c>
      <c r="K20" s="141">
        <f>+'IS segment reporting (Q)'!K20</f>
        <v>41.18686134</v>
      </c>
      <c r="L20" s="170">
        <f>+'IS segment reporting (Q)'!L20</f>
        <v>27.09801307</v>
      </c>
      <c r="M20" s="170">
        <f t="shared" si="4"/>
        <v>14.08884827</v>
      </c>
      <c r="N20" s="97">
        <f t="shared" si="5"/>
        <v>51.992181986204933</v>
      </c>
      <c r="O20" s="141">
        <f t="shared" si="6"/>
        <v>67.335086029999999</v>
      </c>
      <c r="P20" s="170">
        <f t="shared" si="6"/>
        <v>122.54807877000002</v>
      </c>
      <c r="Q20" s="170">
        <f t="shared" si="7"/>
        <v>-55.212992740000018</v>
      </c>
      <c r="R20" s="97">
        <f t="shared" si="8"/>
        <v>-45.054147967202773</v>
      </c>
      <c r="S20" s="189"/>
      <c r="T20" s="285"/>
      <c r="U20" s="286"/>
      <c r="V20" s="100"/>
    </row>
    <row r="21" spans="1:23" s="171" customFormat="1" ht="27" customHeight="1" x14ac:dyDescent="0.25">
      <c r="A21" s="173" t="s">
        <v>59</v>
      </c>
      <c r="B21" s="174" t="s">
        <v>90</v>
      </c>
      <c r="C21" s="141">
        <f>+'IS segment reporting (Q)'!G21</f>
        <v>66.641210580000006</v>
      </c>
      <c r="D21" s="170">
        <f>+'IS segment reporting (Q)'!H21</f>
        <v>155.82972434999999</v>
      </c>
      <c r="E21" s="170">
        <f t="shared" si="0"/>
        <v>-89.188513769999986</v>
      </c>
      <c r="F21" s="97">
        <f t="shared" si="1"/>
        <v>-57.234596378851897</v>
      </c>
      <c r="G21" s="141">
        <f>+'IS segment reporting (Q)'!I21</f>
        <v>125.07157413</v>
      </c>
      <c r="H21" s="170">
        <f>+'IS segment reporting (Q)'!J21</f>
        <v>99.166750359999995</v>
      </c>
      <c r="I21" s="170">
        <f t="shared" si="2"/>
        <v>25.904823770000007</v>
      </c>
      <c r="J21" s="97">
        <f t="shared" si="3"/>
        <v>26.122489318202973</v>
      </c>
      <c r="K21" s="141">
        <f>+'IS segment reporting (Q)'!K21</f>
        <v>104.60613499</v>
      </c>
      <c r="L21" s="170">
        <f>+'IS segment reporting (Q)'!L21</f>
        <v>5.4870511400000002</v>
      </c>
      <c r="M21" s="170">
        <f t="shared" si="4"/>
        <v>99.119083849999996</v>
      </c>
      <c r="N21" s="97" t="str">
        <f t="shared" si="5"/>
        <v>&gt;1.000,0</v>
      </c>
      <c r="O21" s="141">
        <f t="shared" si="6"/>
        <v>296.31891969999998</v>
      </c>
      <c r="P21" s="170">
        <f t="shared" si="6"/>
        <v>260.48352584999998</v>
      </c>
      <c r="Q21" s="170">
        <f t="shared" si="7"/>
        <v>35.835393850000003</v>
      </c>
      <c r="R21" s="97">
        <f t="shared" si="8"/>
        <v>13.757259209795821</v>
      </c>
      <c r="S21" s="189"/>
      <c r="T21" s="285"/>
      <c r="U21" s="286"/>
      <c r="V21" s="100"/>
    </row>
    <row r="22" spans="1:23" s="133" customFormat="1" ht="27" customHeight="1" x14ac:dyDescent="0.25">
      <c r="A22" s="143" t="s">
        <v>60</v>
      </c>
      <c r="B22" s="146" t="s">
        <v>149</v>
      </c>
      <c r="C22" s="141">
        <f>+'IS segment reporting (Q)'!G22</f>
        <v>-82.231517229999994</v>
      </c>
      <c r="D22" s="169">
        <f>+'IS segment reporting (Q)'!H22</f>
        <v>-84.743739379999994</v>
      </c>
      <c r="E22" s="169">
        <f t="shared" si="0"/>
        <v>2.5122221499999995</v>
      </c>
      <c r="F22" s="88">
        <f t="shared" si="1"/>
        <v>2.9644929152051298</v>
      </c>
      <c r="G22" s="141">
        <f>+'IS segment reporting (Q)'!I22</f>
        <v>-49.292450959999996</v>
      </c>
      <c r="H22" s="169">
        <f>+'IS segment reporting (Q)'!J22</f>
        <v>-32.57659589</v>
      </c>
      <c r="I22" s="169">
        <f t="shared" si="2"/>
        <v>-16.715855069999996</v>
      </c>
      <c r="J22" s="88">
        <f t="shared" si="3"/>
        <v>-51.312467166439703</v>
      </c>
      <c r="K22" s="141">
        <f>+'IS segment reporting (Q)'!K22</f>
        <v>-19.649784069999999</v>
      </c>
      <c r="L22" s="169">
        <f>+'IS segment reporting (Q)'!L22</f>
        <v>-24.966834469999998</v>
      </c>
      <c r="M22" s="169">
        <f t="shared" si="4"/>
        <v>5.3170503999999994</v>
      </c>
      <c r="N22" s="88">
        <f t="shared" si="5"/>
        <v>21.296453927264729</v>
      </c>
      <c r="O22" s="141">
        <f t="shared" si="6"/>
        <v>-151.17375226000001</v>
      </c>
      <c r="P22" s="169">
        <f t="shared" si="6"/>
        <v>-142.28716974</v>
      </c>
      <c r="Q22" s="169">
        <f t="shared" si="7"/>
        <v>-8.8865825200000188</v>
      </c>
      <c r="R22" s="88">
        <f t="shared" si="8"/>
        <v>-6.245526238408134</v>
      </c>
      <c r="S22" s="188"/>
      <c r="T22" s="285"/>
      <c r="U22" s="286"/>
      <c r="V22" s="89"/>
    </row>
    <row r="23" spans="1:23" s="171" customFormat="1" ht="27" customHeight="1" x14ac:dyDescent="0.25">
      <c r="A23" s="147" t="s">
        <v>61</v>
      </c>
      <c r="B23" s="148" t="s">
        <v>94</v>
      </c>
      <c r="C23" s="141">
        <f>+'IS segment reporting (Q)'!G23</f>
        <v>0.74674434000000001</v>
      </c>
      <c r="D23" s="170">
        <f>+'IS segment reporting (Q)'!H23</f>
        <v>-21.150849130000001</v>
      </c>
      <c r="E23" s="170">
        <f t="shared" si="0"/>
        <v>21.89759347</v>
      </c>
      <c r="F23" s="97" t="str">
        <f t="shared" si="1"/>
        <v>–</v>
      </c>
      <c r="G23" s="141">
        <f>+'IS segment reporting (Q)'!I23</f>
        <v>-18.822820530000001</v>
      </c>
      <c r="H23" s="170">
        <f>+'IS segment reporting (Q)'!J23</f>
        <v>-18.260885030000001</v>
      </c>
      <c r="I23" s="170">
        <f t="shared" si="2"/>
        <v>-0.56193550000000059</v>
      </c>
      <c r="J23" s="97">
        <f t="shared" si="3"/>
        <v>-3.0772632272577241</v>
      </c>
      <c r="K23" s="141">
        <f>+'IS segment reporting (Q)'!K23</f>
        <v>-18.976959650000001</v>
      </c>
      <c r="L23" s="170">
        <f>+'IS segment reporting (Q)'!L23</f>
        <v>24.928557640000001</v>
      </c>
      <c r="M23" s="170">
        <f t="shared" si="4"/>
        <v>-43.905517290000006</v>
      </c>
      <c r="N23" s="97" t="str">
        <f t="shared" si="5"/>
        <v>–</v>
      </c>
      <c r="O23" s="141">
        <f t="shared" si="6"/>
        <v>-37.053035840000007</v>
      </c>
      <c r="P23" s="170">
        <f t="shared" si="6"/>
        <v>-14.483176520000001</v>
      </c>
      <c r="Q23" s="170">
        <f t="shared" si="7"/>
        <v>-22.569859320000006</v>
      </c>
      <c r="R23" s="97">
        <f t="shared" si="8"/>
        <v>-155.83500821683006</v>
      </c>
      <c r="S23" s="189"/>
      <c r="T23" s="285"/>
      <c r="U23" s="286"/>
      <c r="V23" s="150"/>
    </row>
    <row r="24" spans="1:23" s="171" customFormat="1" ht="27" customHeight="1" x14ac:dyDescent="0.25">
      <c r="A24" s="175" t="s">
        <v>62</v>
      </c>
      <c r="B24" s="175" t="s">
        <v>95</v>
      </c>
      <c r="C24" s="141">
        <f>+'IS segment reporting (Q)'!G24</f>
        <v>-14.843562309999999</v>
      </c>
      <c r="D24" s="170">
        <f>+'IS segment reporting (Q)'!H24</f>
        <v>49.935135840000001</v>
      </c>
      <c r="E24" s="170">
        <f t="shared" si="0"/>
        <v>-64.778698149999997</v>
      </c>
      <c r="F24" s="97" t="str">
        <f t="shared" si="1"/>
        <v>–</v>
      </c>
      <c r="G24" s="141">
        <f>+'IS segment reporting (Q)'!I24</f>
        <v>56.956302639999997</v>
      </c>
      <c r="H24" s="170">
        <f>+'IS segment reporting (Q)'!J24</f>
        <v>48.329269439999997</v>
      </c>
      <c r="I24" s="170">
        <f t="shared" si="2"/>
        <v>8.6270331999999996</v>
      </c>
      <c r="J24" s="97">
        <f t="shared" si="3"/>
        <v>17.850535089735466</v>
      </c>
      <c r="K24" s="141">
        <f>+'IS segment reporting (Q)'!K24</f>
        <v>65.979391269999994</v>
      </c>
      <c r="L24" s="170">
        <f>+'IS segment reporting (Q)'!L24</f>
        <v>5.4487743100000001</v>
      </c>
      <c r="M24" s="170">
        <f t="shared" si="4"/>
        <v>60.530616959999996</v>
      </c>
      <c r="N24" s="97" t="str">
        <f t="shared" si="5"/>
        <v>&gt;1.000,0</v>
      </c>
      <c r="O24" s="141">
        <f t="shared" si="6"/>
        <v>108.09213159999999</v>
      </c>
      <c r="P24" s="170">
        <f t="shared" si="6"/>
        <v>103.71317959000001</v>
      </c>
      <c r="Q24" s="170">
        <f t="shared" si="7"/>
        <v>4.3789520099999777</v>
      </c>
      <c r="R24" s="97">
        <f t="shared" si="8"/>
        <v>4.2221750671524054</v>
      </c>
      <c r="S24" s="189"/>
      <c r="T24" s="285"/>
      <c r="U24" s="286"/>
      <c r="V24" s="150"/>
    </row>
    <row r="25" spans="1:23" x14ac:dyDescent="0.25">
      <c r="A25" s="176"/>
      <c r="B25" s="176"/>
      <c r="C25" s="153"/>
      <c r="D25" s="153"/>
      <c r="E25" s="74"/>
      <c r="F25" s="74"/>
      <c r="T25" s="285"/>
      <c r="U25" s="286"/>
      <c r="W25" s="74"/>
    </row>
    <row r="26" spans="1:23" x14ac:dyDescent="0.25">
      <c r="A26" s="191" t="s">
        <v>174</v>
      </c>
      <c r="B26" s="61"/>
      <c r="T26" s="285"/>
      <c r="U26" s="286"/>
      <c r="W26" s="74"/>
    </row>
    <row r="27" spans="1:23" x14ac:dyDescent="0.25">
      <c r="A27" s="154" t="s">
        <v>150</v>
      </c>
      <c r="B27" s="74"/>
      <c r="W27" s="74"/>
    </row>
    <row r="28" spans="1:23" x14ac:dyDescent="0.25">
      <c r="A28" s="74"/>
      <c r="B28" s="74"/>
      <c r="W28" s="74"/>
    </row>
    <row r="29" spans="1:23" x14ac:dyDescent="0.25">
      <c r="A29" s="74"/>
      <c r="B29" s="74"/>
      <c r="W29" s="74"/>
    </row>
  </sheetData>
  <mergeCells count="7">
    <mergeCell ref="T1:T26"/>
    <mergeCell ref="U1:U26"/>
    <mergeCell ref="V1:V8"/>
    <mergeCell ref="C8:F8"/>
    <mergeCell ref="G8:J8"/>
    <mergeCell ref="K8:N8"/>
    <mergeCell ref="O8:R8"/>
  </mergeCells>
  <pageMargins left="0.66929133858267698" right="0.39370078740157499" top="0.39370078740157499" bottom="0.78740157480314998" header="0.196850393700787" footer="0.31496062992126"/>
  <pageSetup paperSize="9" scale="52" orientation="landscape" r:id="rId1"/>
  <headerFooter>
    <oddFooter>&amp;LPrepared: Löb, 27.07.2018;
Peer Review: Hüttner, 27.07.2018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selection activeCell="B35" sqref="B35"/>
    </sheetView>
  </sheetViews>
  <sheetFormatPr baseColWidth="10" defaultColWidth="9.28515625" defaultRowHeight="10.199999999999999" x14ac:dyDescent="0.2"/>
  <cols>
    <col min="1" max="1" width="46" bestFit="1" customWidth="1"/>
    <col min="2" max="2" width="37.85546875" bestFit="1" customWidth="1"/>
    <col min="3" max="3" width="16.85546875" bestFit="1" customWidth="1"/>
    <col min="4" max="4" width="21.85546875" bestFit="1" customWidth="1"/>
    <col min="5" max="5" width="16.85546875" bestFit="1" customWidth="1"/>
    <col min="6" max="6" width="18" bestFit="1" customWidth="1"/>
    <col min="7" max="7" width="37.42578125" bestFit="1" customWidth="1"/>
    <col min="8" max="8" width="41.5703125" bestFit="1" customWidth="1"/>
    <col min="9" max="9" width="25.85546875" bestFit="1" customWidth="1"/>
    <col min="10" max="10" width="37.85546875" bestFit="1" customWidth="1"/>
    <col min="11" max="11" width="16.85546875" bestFit="1" customWidth="1"/>
    <col min="12" max="12" width="21.85546875" bestFit="1" customWidth="1"/>
    <col min="13" max="13" width="16.85546875" bestFit="1" customWidth="1"/>
    <col min="14" max="14" width="18" bestFit="1" customWidth="1"/>
    <col min="15" max="15" width="37.42578125" bestFit="1" customWidth="1"/>
    <col min="16" max="16" width="41.5703125" bestFit="1" customWidth="1"/>
    <col min="17" max="17" width="25.85546875" bestFit="1" customWidth="1"/>
    <col min="18" max="18" width="18.28515625" bestFit="1" customWidth="1"/>
    <col min="19" max="19" width="16.85546875" bestFit="1" customWidth="1"/>
    <col min="20" max="20" width="21.85546875" bestFit="1" customWidth="1"/>
    <col min="21" max="21" width="16.85546875" bestFit="1" customWidth="1"/>
    <col min="22" max="22" width="18" bestFit="1" customWidth="1"/>
    <col min="23" max="23" width="37.42578125" bestFit="1" customWidth="1"/>
    <col min="24" max="24" width="41.5703125" bestFit="1" customWidth="1"/>
    <col min="25" max="25" width="25.85546875" bestFit="1" customWidth="1"/>
    <col min="26" max="26" width="15.7109375" bestFit="1" customWidth="1"/>
    <col min="27" max="27" width="12.28515625" bestFit="1" customWidth="1"/>
    <col min="28" max="28" width="21.85546875" bestFit="1" customWidth="1"/>
    <col min="29" max="29" width="16.42578125" bestFit="1" customWidth="1"/>
    <col min="30" max="30" width="18" bestFit="1" customWidth="1"/>
    <col min="31" max="31" width="37.42578125" bestFit="1" customWidth="1"/>
    <col min="32" max="32" width="41.5703125" bestFit="1" customWidth="1"/>
    <col min="33" max="33" width="25.85546875" bestFit="1" customWidth="1"/>
    <col min="34" max="34" width="39.140625" bestFit="1" customWidth="1"/>
    <col min="35" max="35" width="43.42578125" bestFit="1" customWidth="1"/>
    <col min="36" max="36" width="27.42578125" bestFit="1" customWidth="1"/>
    <col min="37" max="37" width="39.7109375" bestFit="1" customWidth="1"/>
    <col min="38" max="38" width="43.42578125" customWidth="1"/>
    <col min="39" max="39" width="27.42578125" customWidth="1"/>
    <col min="40" max="40" width="16.42578125" customWidth="1"/>
    <col min="41" max="41" width="39.7109375" customWidth="1"/>
    <col min="42" max="42" width="4.7109375" customWidth="1"/>
    <col min="43" max="43" width="6.42578125" customWidth="1"/>
    <col min="44" max="44" width="19.85546875" customWidth="1"/>
    <col min="45" max="45" width="7.42578125" customWidth="1"/>
    <col min="46" max="46" width="7.7109375" customWidth="1"/>
    <col min="47" max="47" width="9.140625" customWidth="1"/>
    <col min="48" max="48" width="13" customWidth="1"/>
    <col min="49" max="49" width="16.42578125" customWidth="1"/>
    <col min="50" max="50" width="10.140625" customWidth="1"/>
    <col min="51" max="51" width="17.140625" customWidth="1"/>
    <col min="52" max="52" width="20.42578125" customWidth="1"/>
    <col min="53" max="53" width="7.140625" customWidth="1"/>
    <col min="54" max="54" width="16.85546875" customWidth="1"/>
    <col min="55" max="55" width="20.28515625" customWidth="1"/>
    <col min="56" max="56" width="10.85546875" customWidth="1"/>
    <col min="57" max="57" width="13.7109375" customWidth="1"/>
    <col min="58" max="58" width="11" customWidth="1"/>
    <col min="59" max="59" width="12.42578125" customWidth="1"/>
    <col min="60" max="60" width="19.42578125" customWidth="1"/>
    <col min="61" max="61" width="17.140625" customWidth="1"/>
    <col min="62" max="62" width="22.85546875" customWidth="1"/>
    <col min="63" max="63" width="17.140625" customWidth="1"/>
    <col min="64" max="64" width="19.42578125" customWidth="1"/>
    <col min="65" max="65" width="21.85546875" customWidth="1"/>
    <col min="66" max="66" width="17.140625" customWidth="1"/>
    <col min="67" max="67" width="18.28515625" customWidth="1"/>
    <col min="68" max="70" width="17.140625" customWidth="1"/>
    <col min="71" max="71" width="19" customWidth="1"/>
    <col min="72" max="74" width="17.140625" customWidth="1"/>
    <col min="75" max="75" width="19.85546875" customWidth="1"/>
    <col min="76" max="76" width="21.140625" customWidth="1"/>
    <col min="77" max="78" width="17.140625" customWidth="1"/>
    <col min="79" max="79" width="19.85546875" customWidth="1"/>
    <col min="80" max="86" width="17.140625" customWidth="1"/>
    <col min="87" max="87" width="20.42578125" customWidth="1"/>
    <col min="88" max="89" width="17.140625" customWidth="1"/>
    <col min="90" max="90" width="20.28515625" customWidth="1"/>
    <col min="91" max="94" width="17.140625" customWidth="1"/>
    <col min="95" max="95" width="19.42578125" customWidth="1"/>
    <col min="96" max="96" width="17.140625" customWidth="1"/>
    <col min="97" max="97" width="22.85546875" customWidth="1"/>
    <col min="98" max="98" width="17.140625" customWidth="1"/>
    <col min="99" max="99" width="19.42578125" customWidth="1"/>
    <col min="100" max="100" width="21.85546875" customWidth="1"/>
    <col min="101" max="101" width="17.140625" customWidth="1"/>
    <col min="102" max="102" width="18.28515625" customWidth="1"/>
    <col min="103" max="105" width="17.140625" customWidth="1"/>
    <col min="106" max="106" width="19" customWidth="1"/>
    <col min="107" max="107" width="17.140625" customWidth="1"/>
    <col min="108" max="108" width="16.42578125" customWidth="1"/>
    <col min="109" max="109" width="17" customWidth="1"/>
    <col min="110" max="110" width="19.85546875" customWidth="1"/>
    <col min="111" max="111" width="21.140625" customWidth="1"/>
    <col min="112" max="112" width="4.7109375" customWidth="1"/>
    <col min="113" max="113" width="6.42578125" customWidth="1"/>
    <col min="114" max="114" width="19.85546875" customWidth="1"/>
    <col min="115" max="115" width="7.42578125" customWidth="1"/>
    <col min="116" max="116" width="7.7109375" customWidth="1"/>
    <col min="117" max="117" width="9.140625" customWidth="1"/>
    <col min="118" max="118" width="13" customWidth="1"/>
    <col min="119" max="119" width="16.42578125" customWidth="1"/>
    <col min="120" max="120" width="10.140625" customWidth="1"/>
    <col min="121" max="121" width="16.28515625" customWidth="1"/>
    <col min="122" max="122" width="20.42578125" customWidth="1"/>
    <col min="123" max="123" width="7.140625" customWidth="1"/>
    <col min="124" max="124" width="16.85546875" customWidth="1"/>
    <col min="125" max="125" width="20.28515625" customWidth="1"/>
    <col min="126" max="126" width="10.85546875" customWidth="1"/>
    <col min="127" max="127" width="13.7109375" customWidth="1"/>
    <col min="128" max="128" width="11" customWidth="1"/>
    <col min="129" max="129" width="12.42578125" customWidth="1"/>
    <col min="130" max="130" width="19.42578125" customWidth="1"/>
    <col min="131" max="131" width="16.42578125" customWidth="1"/>
    <col min="132" max="132" width="22.85546875" customWidth="1"/>
    <col min="133" max="133" width="16.42578125" customWidth="1"/>
    <col min="134" max="134" width="19.42578125" customWidth="1"/>
    <col min="135" max="135" width="21.85546875" customWidth="1"/>
    <col min="136" max="136" width="17.140625" customWidth="1"/>
    <col min="137" max="137" width="18.28515625" customWidth="1"/>
    <col min="138" max="138" width="7" customWidth="1"/>
    <col min="139" max="139" width="10" customWidth="1"/>
    <col min="140" max="140" width="13.42578125" customWidth="1"/>
    <col min="141" max="141" width="16.42578125" customWidth="1"/>
  </cols>
  <sheetData>
    <row r="1" spans="1:33" x14ac:dyDescent="0.2">
      <c r="A1" s="31" t="s">
        <v>4</v>
      </c>
      <c r="B1" s="1" t="s">
        <v>184</v>
      </c>
      <c r="C1" s="51"/>
      <c r="D1" s="51"/>
      <c r="E1" s="51"/>
      <c r="F1" s="51"/>
      <c r="G1" s="51"/>
      <c r="H1" s="51"/>
      <c r="I1" s="51"/>
      <c r="J1" s="1" t="s">
        <v>185</v>
      </c>
      <c r="K1" s="51"/>
      <c r="L1" s="51"/>
      <c r="M1" s="51"/>
      <c r="N1" s="51"/>
      <c r="O1" s="51"/>
      <c r="P1" s="51"/>
      <c r="Q1" s="51"/>
      <c r="R1" s="1" t="s">
        <v>6</v>
      </c>
      <c r="S1" s="51"/>
      <c r="T1" s="51"/>
      <c r="U1" s="51"/>
      <c r="V1" s="51"/>
      <c r="W1" s="51"/>
      <c r="X1" s="51"/>
      <c r="Y1" s="51"/>
      <c r="Z1" s="1" t="s">
        <v>7</v>
      </c>
      <c r="AA1" s="51"/>
      <c r="AB1" s="51"/>
      <c r="AC1" s="51"/>
      <c r="AD1" s="51"/>
      <c r="AE1" s="51"/>
      <c r="AF1" s="51"/>
      <c r="AG1" s="51"/>
    </row>
    <row r="2" spans="1:33" x14ac:dyDescent="0.2">
      <c r="A2" s="31" t="s">
        <v>139</v>
      </c>
      <c r="B2" s="49" t="s">
        <v>9</v>
      </c>
      <c r="C2" s="48" t="s">
        <v>40</v>
      </c>
      <c r="D2" s="58" t="s">
        <v>140</v>
      </c>
      <c r="E2" s="56" t="s">
        <v>38</v>
      </c>
      <c r="F2" s="48" t="s">
        <v>42</v>
      </c>
      <c r="G2" s="58" t="s">
        <v>44</v>
      </c>
      <c r="H2" s="58" t="s">
        <v>45</v>
      </c>
      <c r="I2" s="58" t="s">
        <v>47</v>
      </c>
      <c r="J2" s="49" t="s">
        <v>9</v>
      </c>
      <c r="K2" s="48" t="s">
        <v>40</v>
      </c>
      <c r="L2" s="58" t="s">
        <v>140</v>
      </c>
      <c r="M2" s="56" t="s">
        <v>38</v>
      </c>
      <c r="N2" s="48" t="s">
        <v>42</v>
      </c>
      <c r="O2" s="58" t="s">
        <v>44</v>
      </c>
      <c r="P2" s="58" t="s">
        <v>45</v>
      </c>
      <c r="Q2" s="58" t="s">
        <v>47</v>
      </c>
      <c r="R2" s="49" t="s">
        <v>9</v>
      </c>
      <c r="S2" s="48" t="s">
        <v>40</v>
      </c>
      <c r="T2" s="58" t="s">
        <v>140</v>
      </c>
      <c r="U2" s="56" t="s">
        <v>38</v>
      </c>
      <c r="V2" s="48" t="s">
        <v>42</v>
      </c>
      <c r="W2" s="58" t="s">
        <v>44</v>
      </c>
      <c r="X2" s="58" t="s">
        <v>45</v>
      </c>
      <c r="Y2" s="58" t="s">
        <v>47</v>
      </c>
      <c r="Z2" s="49" t="s">
        <v>9</v>
      </c>
      <c r="AA2" s="48" t="s">
        <v>40</v>
      </c>
      <c r="AB2" s="58" t="s">
        <v>140</v>
      </c>
      <c r="AC2" s="56" t="s">
        <v>38</v>
      </c>
      <c r="AD2" s="48" t="s">
        <v>42</v>
      </c>
      <c r="AE2" s="58" t="s">
        <v>44</v>
      </c>
      <c r="AF2" s="58" t="s">
        <v>45</v>
      </c>
      <c r="AG2" s="223" t="s">
        <v>47</v>
      </c>
    </row>
    <row r="3" spans="1:33" x14ac:dyDescent="0.2">
      <c r="A3" s="53"/>
      <c r="B3" s="50"/>
      <c r="C3" s="55" t="s">
        <v>41</v>
      </c>
      <c r="D3" s="56" t="s">
        <v>141</v>
      </c>
      <c r="E3" s="56" t="s">
        <v>39</v>
      </c>
      <c r="F3" s="55" t="s">
        <v>43</v>
      </c>
      <c r="G3" s="56" t="s">
        <v>142</v>
      </c>
      <c r="H3" s="56" t="s">
        <v>46</v>
      </c>
      <c r="I3" s="56" t="s">
        <v>48</v>
      </c>
      <c r="J3" s="50"/>
      <c r="K3" s="55" t="s">
        <v>41</v>
      </c>
      <c r="L3" s="56" t="s">
        <v>141</v>
      </c>
      <c r="M3" s="56" t="s">
        <v>39</v>
      </c>
      <c r="N3" s="55" t="s">
        <v>43</v>
      </c>
      <c r="O3" s="56" t="s">
        <v>142</v>
      </c>
      <c r="P3" s="56" t="s">
        <v>46</v>
      </c>
      <c r="Q3" s="56" t="s">
        <v>48</v>
      </c>
      <c r="R3" s="50"/>
      <c r="S3" s="55" t="s">
        <v>41</v>
      </c>
      <c r="T3" s="56" t="s">
        <v>141</v>
      </c>
      <c r="U3" s="56" t="s">
        <v>39</v>
      </c>
      <c r="V3" s="55" t="s">
        <v>43</v>
      </c>
      <c r="W3" s="56" t="s">
        <v>142</v>
      </c>
      <c r="X3" s="56" t="s">
        <v>46</v>
      </c>
      <c r="Y3" s="56" t="s">
        <v>48</v>
      </c>
      <c r="Z3" s="50"/>
      <c r="AA3" s="55" t="s">
        <v>41</v>
      </c>
      <c r="AB3" s="56" t="s">
        <v>141</v>
      </c>
      <c r="AC3" s="56" t="s">
        <v>39</v>
      </c>
      <c r="AD3" s="55" t="s">
        <v>43</v>
      </c>
      <c r="AE3" s="56" t="s">
        <v>142</v>
      </c>
      <c r="AF3" s="56" t="s">
        <v>46</v>
      </c>
      <c r="AG3" s="57" t="s">
        <v>48</v>
      </c>
    </row>
    <row r="4" spans="1:33" x14ac:dyDescent="0.2">
      <c r="A4" s="31" t="s">
        <v>5</v>
      </c>
      <c r="B4" s="54" t="s">
        <v>30</v>
      </c>
      <c r="C4" s="47" t="s">
        <v>30</v>
      </c>
      <c r="D4" s="47" t="s">
        <v>30</v>
      </c>
      <c r="E4" s="47" t="s">
        <v>30</v>
      </c>
      <c r="F4" s="47" t="s">
        <v>30</v>
      </c>
      <c r="G4" s="47" t="s">
        <v>30</v>
      </c>
      <c r="H4" s="47" t="s">
        <v>30</v>
      </c>
      <c r="I4" s="47" t="s">
        <v>30</v>
      </c>
      <c r="J4" s="54" t="s">
        <v>30</v>
      </c>
      <c r="K4" s="47" t="s">
        <v>30</v>
      </c>
      <c r="L4" s="47" t="s">
        <v>30</v>
      </c>
      <c r="M4" s="47" t="s">
        <v>30</v>
      </c>
      <c r="N4" s="47" t="s">
        <v>30</v>
      </c>
      <c r="O4" s="47" t="s">
        <v>30</v>
      </c>
      <c r="P4" s="47" t="s">
        <v>30</v>
      </c>
      <c r="Q4" s="47" t="s">
        <v>30</v>
      </c>
      <c r="R4" s="54" t="s">
        <v>30</v>
      </c>
      <c r="S4" s="47" t="s">
        <v>30</v>
      </c>
      <c r="T4" s="47" t="s">
        <v>30</v>
      </c>
      <c r="U4" s="47" t="s">
        <v>30</v>
      </c>
      <c r="V4" s="47" t="s">
        <v>30</v>
      </c>
      <c r="W4" s="47" t="s">
        <v>30</v>
      </c>
      <c r="X4" s="47" t="s">
        <v>30</v>
      </c>
      <c r="Y4" s="47" t="s">
        <v>30</v>
      </c>
      <c r="Z4" s="54" t="s">
        <v>8</v>
      </c>
      <c r="AA4" s="47" t="s">
        <v>8</v>
      </c>
      <c r="AB4" s="47" t="s">
        <v>8</v>
      </c>
      <c r="AC4" s="47" t="s">
        <v>8</v>
      </c>
      <c r="AD4" s="47" t="s">
        <v>8</v>
      </c>
      <c r="AE4" s="47" t="s">
        <v>8</v>
      </c>
      <c r="AF4" s="47" t="s">
        <v>8</v>
      </c>
      <c r="AG4" s="47" t="s">
        <v>8</v>
      </c>
    </row>
    <row r="5" spans="1:33" x14ac:dyDescent="0.2">
      <c r="A5" s="32" t="s">
        <v>9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-2.9999999999999997E-8</v>
      </c>
      <c r="M5" s="33">
        <v>2.9999999999999997E-8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2.9999999999999997E-8</v>
      </c>
      <c r="U5" s="33">
        <v>-2.9999999999999997E-8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100</v>
      </c>
      <c r="AC5" s="33">
        <v>-100</v>
      </c>
      <c r="AD5" s="33">
        <v>0</v>
      </c>
      <c r="AE5" s="33">
        <v>0</v>
      </c>
      <c r="AF5" s="33">
        <v>0</v>
      </c>
      <c r="AG5" s="34">
        <v>0</v>
      </c>
    </row>
    <row r="6" spans="1:33" x14ac:dyDescent="0.2">
      <c r="A6" s="39" t="s">
        <v>10</v>
      </c>
      <c r="B6" s="33">
        <v>-24313.476002300002</v>
      </c>
      <c r="C6" s="35">
        <v>-15114.528037599999</v>
      </c>
      <c r="D6" s="35">
        <v>-5174.1629183900004</v>
      </c>
      <c r="E6" s="35">
        <v>-9940.3651192100006</v>
      </c>
      <c r="F6" s="35">
        <v>-9198.9479647000007</v>
      </c>
      <c r="G6" s="35">
        <v>-4633.1267486899997</v>
      </c>
      <c r="H6" s="35">
        <v>-1947.18133528</v>
      </c>
      <c r="I6" s="35">
        <v>-2618.6398807300002</v>
      </c>
      <c r="J6" s="33">
        <v>-24725.044970350002</v>
      </c>
      <c r="K6" s="35">
        <v>-15705.084775539999</v>
      </c>
      <c r="L6" s="35">
        <v>-6923.6268540800002</v>
      </c>
      <c r="M6" s="35">
        <v>-8781.4579214599999</v>
      </c>
      <c r="N6" s="35">
        <v>-9019.9601948100008</v>
      </c>
      <c r="O6" s="35">
        <v>-4567.97704359</v>
      </c>
      <c r="P6" s="35">
        <v>-1897.02383362</v>
      </c>
      <c r="Q6" s="35">
        <v>-2554.9593175999998</v>
      </c>
      <c r="R6" s="33">
        <v>411.56896805000002</v>
      </c>
      <c r="S6" s="35">
        <v>590.55673793999995</v>
      </c>
      <c r="T6" s="35">
        <v>1749.46393569</v>
      </c>
      <c r="U6" s="35">
        <v>-1158.90719775</v>
      </c>
      <c r="V6" s="35">
        <v>-178.98776989000001</v>
      </c>
      <c r="W6" s="35">
        <v>-65.149705100000006</v>
      </c>
      <c r="X6" s="35">
        <v>-50.157501660000001</v>
      </c>
      <c r="Y6" s="35">
        <v>-63.680563130000003</v>
      </c>
      <c r="Z6" s="33">
        <v>1.66458329416003</v>
      </c>
      <c r="AA6" s="35">
        <v>3.7602900358727598</v>
      </c>
      <c r="AB6" s="35">
        <v>25.268027474055199</v>
      </c>
      <c r="AC6" s="35">
        <v>-13.197207207676501</v>
      </c>
      <c r="AD6" s="35">
        <v>-1.98435210382622</v>
      </c>
      <c r="AE6" s="35">
        <v>-1.4262266311390801</v>
      </c>
      <c r="AF6" s="35">
        <v>-2.64401009471172</v>
      </c>
      <c r="AG6" s="36">
        <v>-2.4924296324928701</v>
      </c>
    </row>
    <row r="7" spans="1:33" x14ac:dyDescent="0.2">
      <c r="A7" s="40" t="s">
        <v>11</v>
      </c>
      <c r="B7" s="33">
        <v>-2280.5248632299999</v>
      </c>
      <c r="C7" s="35">
        <v>-1759.8461770199999</v>
      </c>
      <c r="D7" s="35">
        <v>-544.67414316999998</v>
      </c>
      <c r="E7" s="35">
        <v>-1215.1720338499999</v>
      </c>
      <c r="F7" s="35">
        <v>-520.67868621000002</v>
      </c>
      <c r="G7" s="35">
        <v>-217.58763804</v>
      </c>
      <c r="H7" s="35">
        <v>-138.98016261999999</v>
      </c>
      <c r="I7" s="35">
        <v>-164.11088555000001</v>
      </c>
      <c r="J7" s="33">
        <v>-2108.46441628</v>
      </c>
      <c r="K7" s="35">
        <v>-1579.0398269899999</v>
      </c>
      <c r="L7" s="35">
        <v>-368.11088506999999</v>
      </c>
      <c r="M7" s="35">
        <v>-1210.9289419199999</v>
      </c>
      <c r="N7" s="35">
        <v>-529.42458928999997</v>
      </c>
      <c r="O7" s="35">
        <v>-328.86922066</v>
      </c>
      <c r="P7" s="35">
        <v>-143.43667574</v>
      </c>
      <c r="Q7" s="35">
        <v>-57.118692889999998</v>
      </c>
      <c r="R7" s="33">
        <v>-172.06044695</v>
      </c>
      <c r="S7" s="35">
        <v>-180.80635003</v>
      </c>
      <c r="T7" s="35">
        <v>-176.56325810000001</v>
      </c>
      <c r="U7" s="35">
        <v>-4.2430919300000003</v>
      </c>
      <c r="V7" s="35">
        <v>8.7459030799999997</v>
      </c>
      <c r="W7" s="35">
        <v>111.28158261999999</v>
      </c>
      <c r="X7" s="35">
        <v>4.4565131200000003</v>
      </c>
      <c r="Y7" s="35">
        <v>-106.99219266</v>
      </c>
      <c r="Z7" s="33">
        <v>-8.1604624494241698</v>
      </c>
      <c r="AA7" s="35">
        <v>-11.4503983331856</v>
      </c>
      <c r="AB7" s="35">
        <v>-47.964693591287002</v>
      </c>
      <c r="AC7" s="35">
        <v>-0.35039974544438002</v>
      </c>
      <c r="AD7" s="35">
        <v>1.6519638975833999</v>
      </c>
      <c r="AE7" s="35">
        <v>33.837639897303703</v>
      </c>
      <c r="AF7" s="35">
        <v>3.10695510545579</v>
      </c>
      <c r="AG7" s="36">
        <v>-187.31554810969999</v>
      </c>
    </row>
    <row r="8" spans="1:33" x14ac:dyDescent="0.2">
      <c r="A8" s="41" t="s">
        <v>12</v>
      </c>
      <c r="B8" s="33">
        <v>-2280.5248632299999</v>
      </c>
      <c r="C8" s="35">
        <v>-1759.8461770199999</v>
      </c>
      <c r="D8" s="35">
        <v>-544.67414316999998</v>
      </c>
      <c r="E8" s="35">
        <v>-1215.1720338499999</v>
      </c>
      <c r="F8" s="35">
        <v>-520.67868621000002</v>
      </c>
      <c r="G8" s="35">
        <v>-217.58763804</v>
      </c>
      <c r="H8" s="35">
        <v>-138.98016261999999</v>
      </c>
      <c r="I8" s="35">
        <v>-164.11088555000001</v>
      </c>
      <c r="J8" s="33">
        <v>-2108.46441628</v>
      </c>
      <c r="K8" s="35">
        <v>-1579.0398269899999</v>
      </c>
      <c r="L8" s="35">
        <v>-368.11088506999999</v>
      </c>
      <c r="M8" s="35">
        <v>-1210.9289419199999</v>
      </c>
      <c r="N8" s="35">
        <v>-529.42458928999997</v>
      </c>
      <c r="O8" s="35">
        <v>-328.86922066</v>
      </c>
      <c r="P8" s="35">
        <v>-143.43667574</v>
      </c>
      <c r="Q8" s="35">
        <v>-57.118692889999998</v>
      </c>
      <c r="R8" s="33">
        <v>-172.06044695</v>
      </c>
      <c r="S8" s="35">
        <v>-180.80635003</v>
      </c>
      <c r="T8" s="35">
        <v>-176.56325810000001</v>
      </c>
      <c r="U8" s="35">
        <v>-4.2430919300000003</v>
      </c>
      <c r="V8" s="35">
        <v>8.7459030799999997</v>
      </c>
      <c r="W8" s="35">
        <v>111.28158261999999</v>
      </c>
      <c r="X8" s="35">
        <v>4.4565131200000003</v>
      </c>
      <c r="Y8" s="35">
        <v>-106.99219266</v>
      </c>
      <c r="Z8" s="33">
        <v>-8.1604624494241698</v>
      </c>
      <c r="AA8" s="35">
        <v>-11.4503983331856</v>
      </c>
      <c r="AB8" s="35">
        <v>-47.964693591287002</v>
      </c>
      <c r="AC8" s="35">
        <v>-0.35039974544438002</v>
      </c>
      <c r="AD8" s="35">
        <v>1.6519638975833999</v>
      </c>
      <c r="AE8" s="35">
        <v>33.837639897303703</v>
      </c>
      <c r="AF8" s="35">
        <v>3.10695510545579</v>
      </c>
      <c r="AG8" s="36">
        <v>-187.31554810969999</v>
      </c>
    </row>
    <row r="9" spans="1:33" x14ac:dyDescent="0.2">
      <c r="A9" s="42" t="s">
        <v>13</v>
      </c>
      <c r="B9" s="33">
        <v>-1588.9207329599999</v>
      </c>
      <c r="C9" s="35">
        <v>-1228.4352712699999</v>
      </c>
      <c r="D9" s="35">
        <v>-295.80585851000001</v>
      </c>
      <c r="E9" s="35">
        <v>-932.62941276000004</v>
      </c>
      <c r="F9" s="35">
        <v>-360.48546169000002</v>
      </c>
      <c r="G9" s="35">
        <v>-158.16408533000001</v>
      </c>
      <c r="H9" s="35">
        <v>-91.768404480000001</v>
      </c>
      <c r="I9" s="35">
        <v>-110.55297188</v>
      </c>
      <c r="J9" s="33">
        <v>-1401.57600355</v>
      </c>
      <c r="K9" s="35">
        <v>-1133.4674332699999</v>
      </c>
      <c r="L9" s="35">
        <v>-208.74728911</v>
      </c>
      <c r="M9" s="35">
        <v>-924.72014416000002</v>
      </c>
      <c r="N9" s="35">
        <v>-268.10857027999998</v>
      </c>
      <c r="O9" s="35">
        <v>-155.05588735000001</v>
      </c>
      <c r="P9" s="35">
        <v>-90.001540390000002</v>
      </c>
      <c r="Q9" s="35">
        <v>-23.051142540000001</v>
      </c>
      <c r="R9" s="33">
        <v>-187.34472941000001</v>
      </c>
      <c r="S9" s="35">
        <v>-94.967838</v>
      </c>
      <c r="T9" s="35">
        <v>-87.058569399999996</v>
      </c>
      <c r="U9" s="35">
        <v>-7.9092685999999999</v>
      </c>
      <c r="V9" s="35">
        <v>-92.376891409999999</v>
      </c>
      <c r="W9" s="35">
        <v>-3.1081979799999999</v>
      </c>
      <c r="X9" s="35">
        <v>-1.7668640900000001</v>
      </c>
      <c r="Y9" s="35">
        <v>-87.50182934</v>
      </c>
      <c r="Z9" s="33">
        <v>-13.3667192457263</v>
      </c>
      <c r="AA9" s="35">
        <v>-8.3785237416149005</v>
      </c>
      <c r="AB9" s="35">
        <v>-41.705245500996298</v>
      </c>
      <c r="AC9" s="35">
        <v>-0.85531483767823002</v>
      </c>
      <c r="AD9" s="35">
        <v>-34.455031151568903</v>
      </c>
      <c r="AE9" s="35">
        <v>-2.0045662458362599</v>
      </c>
      <c r="AF9" s="35">
        <v>-1.96314872205933</v>
      </c>
      <c r="AG9" s="36">
        <v>-379.59866496057901</v>
      </c>
    </row>
    <row r="10" spans="1:33" x14ac:dyDescent="0.2">
      <c r="A10" s="44" t="s">
        <v>14</v>
      </c>
      <c r="B10" s="33">
        <v>-22210.213248700002</v>
      </c>
      <c r="C10" s="35">
        <v>-13676.24049366</v>
      </c>
      <c r="D10" s="35">
        <v>-4815.97515836</v>
      </c>
      <c r="E10" s="35">
        <v>-8860.2653353000005</v>
      </c>
      <c r="F10" s="35">
        <v>-8533.9727550400003</v>
      </c>
      <c r="G10" s="35">
        <v>-4583.0154614900002</v>
      </c>
      <c r="H10" s="35">
        <v>-1597.4827796500001</v>
      </c>
      <c r="I10" s="35">
        <v>-2353.4745139000001</v>
      </c>
      <c r="J10" s="33">
        <v>-23613.569483840001</v>
      </c>
      <c r="K10" s="35">
        <v>-15243.9573743</v>
      </c>
      <c r="L10" s="35">
        <v>-6833.3104773100004</v>
      </c>
      <c r="M10" s="35">
        <v>-8410.6468969899997</v>
      </c>
      <c r="N10" s="35">
        <v>-8369.6121095399994</v>
      </c>
      <c r="O10" s="35">
        <v>-4528.5818249699996</v>
      </c>
      <c r="P10" s="35">
        <v>-1570.8773759000001</v>
      </c>
      <c r="Q10" s="35">
        <v>-2270.1529086700002</v>
      </c>
      <c r="R10" s="33">
        <v>1403.3562351400001</v>
      </c>
      <c r="S10" s="35">
        <v>1567.71688064</v>
      </c>
      <c r="T10" s="35">
        <v>2017.3353189500001</v>
      </c>
      <c r="U10" s="35">
        <v>-449.61843830999999</v>
      </c>
      <c r="V10" s="35">
        <v>-164.3606455</v>
      </c>
      <c r="W10" s="35">
        <v>-54.43363652</v>
      </c>
      <c r="X10" s="35">
        <v>-26.605403750000001</v>
      </c>
      <c r="Y10" s="35">
        <v>-83.321605230000003</v>
      </c>
      <c r="Z10" s="33">
        <v>5.9430076257652997</v>
      </c>
      <c r="AA10" s="35">
        <v>10.2841856753223</v>
      </c>
      <c r="AB10" s="35">
        <v>29.522079022291798</v>
      </c>
      <c r="AC10" s="35">
        <v>-5.3458246888346901</v>
      </c>
      <c r="AD10" s="35">
        <v>-1.96377852819076</v>
      </c>
      <c r="AE10" s="35">
        <v>-1.2020018324469699</v>
      </c>
      <c r="AF10" s="35">
        <v>-1.69366521907905</v>
      </c>
      <c r="AG10" s="36">
        <v>-3.6703080621479001</v>
      </c>
    </row>
    <row r="11" spans="1:33" x14ac:dyDescent="0.2">
      <c r="A11" s="45" t="s">
        <v>131</v>
      </c>
      <c r="B11" s="33">
        <v>-23182.145175770002</v>
      </c>
      <c r="C11" s="35">
        <v>-14486.393826240001</v>
      </c>
      <c r="D11" s="35">
        <v>-5181.4520736499999</v>
      </c>
      <c r="E11" s="35">
        <v>-9304.9417525900008</v>
      </c>
      <c r="F11" s="35">
        <v>-8695.7513495300009</v>
      </c>
      <c r="G11" s="35">
        <v>-4589.3376736999999</v>
      </c>
      <c r="H11" s="35">
        <v>-1629.9491266299999</v>
      </c>
      <c r="I11" s="35">
        <v>-2476.4645492</v>
      </c>
      <c r="J11" s="33">
        <v>-24347.168272110001</v>
      </c>
      <c r="K11" s="35">
        <v>-15814.736988619999</v>
      </c>
      <c r="L11" s="35">
        <v>-7013.80818722</v>
      </c>
      <c r="M11" s="35">
        <v>-8800.9288013999994</v>
      </c>
      <c r="N11" s="35">
        <v>-8532.4312834899993</v>
      </c>
      <c r="O11" s="35">
        <v>-4538.5375803699999</v>
      </c>
      <c r="P11" s="35">
        <v>-1601.0271378699999</v>
      </c>
      <c r="Q11" s="35">
        <v>-2392.8665652499999</v>
      </c>
      <c r="R11" s="33">
        <v>1165.0230963399999</v>
      </c>
      <c r="S11" s="35">
        <v>1328.34316238</v>
      </c>
      <c r="T11" s="35">
        <v>1832.3561135699999</v>
      </c>
      <c r="U11" s="35">
        <v>-504.01295119000002</v>
      </c>
      <c r="V11" s="35">
        <v>-163.32006604</v>
      </c>
      <c r="W11" s="35">
        <v>-50.800093330000003</v>
      </c>
      <c r="X11" s="35">
        <v>-28.921988760000001</v>
      </c>
      <c r="Y11" s="35">
        <v>-83.59798395</v>
      </c>
      <c r="Z11" s="33">
        <v>4.7850455680078001</v>
      </c>
      <c r="AA11" s="35">
        <v>8.3994009090119697</v>
      </c>
      <c r="AB11" s="35">
        <v>26.124981816708001</v>
      </c>
      <c r="AC11" s="35">
        <v>-5.7268154596344898</v>
      </c>
      <c r="AD11" s="35">
        <v>-1.9141093624277901</v>
      </c>
      <c r="AE11" s="35">
        <v>-1.1193053363647301</v>
      </c>
      <c r="AF11" s="35">
        <v>-1.80646461736293</v>
      </c>
      <c r="AG11" s="36">
        <v>-3.4936333335104299</v>
      </c>
    </row>
    <row r="12" spans="1:33" x14ac:dyDescent="0.2">
      <c r="A12" s="45" t="s">
        <v>132</v>
      </c>
      <c r="B12" s="33">
        <v>971.93192707000003</v>
      </c>
      <c r="C12" s="35">
        <v>810.15333257999998</v>
      </c>
      <c r="D12" s="35">
        <v>365.47691529000002</v>
      </c>
      <c r="E12" s="35">
        <v>444.67641729000002</v>
      </c>
      <c r="F12" s="35">
        <v>161.77859448999999</v>
      </c>
      <c r="G12" s="35">
        <v>6.32221221</v>
      </c>
      <c r="H12" s="35">
        <v>32.466346979999997</v>
      </c>
      <c r="I12" s="35">
        <v>122.9900353</v>
      </c>
      <c r="J12" s="33">
        <v>733.59878827</v>
      </c>
      <c r="K12" s="35">
        <v>570.77961431999995</v>
      </c>
      <c r="L12" s="35">
        <v>180.49770991</v>
      </c>
      <c r="M12" s="35">
        <v>390.28190440999998</v>
      </c>
      <c r="N12" s="35">
        <v>162.81917394999999</v>
      </c>
      <c r="O12" s="35">
        <v>9.9557553999999993</v>
      </c>
      <c r="P12" s="35">
        <v>30.14976197</v>
      </c>
      <c r="Q12" s="35">
        <v>122.71365658000001</v>
      </c>
      <c r="R12" s="33">
        <v>238.3331388</v>
      </c>
      <c r="S12" s="35">
        <v>239.37371826</v>
      </c>
      <c r="T12" s="35">
        <v>184.97920538</v>
      </c>
      <c r="U12" s="35">
        <v>54.394512880000001</v>
      </c>
      <c r="V12" s="35">
        <v>-1.04057946</v>
      </c>
      <c r="W12" s="35">
        <v>-3.6335431900000001</v>
      </c>
      <c r="X12" s="35">
        <v>2.3165850099999998</v>
      </c>
      <c r="Y12" s="35">
        <v>0.27637872000000002</v>
      </c>
      <c r="Z12" s="33">
        <v>32.488213259191198</v>
      </c>
      <c r="AA12" s="35">
        <v>41.938028663686403</v>
      </c>
      <c r="AB12" s="35">
        <v>102.482854476234</v>
      </c>
      <c r="AC12" s="35">
        <v>13.937236716683</v>
      </c>
      <c r="AD12" s="35">
        <v>-0.63910130161915102</v>
      </c>
      <c r="AE12" s="35">
        <v>-36.496911022944602</v>
      </c>
      <c r="AF12" s="35">
        <v>7.68359303235985</v>
      </c>
      <c r="AG12" s="36">
        <v>0.225222463173707</v>
      </c>
    </row>
    <row r="13" spans="1:33" x14ac:dyDescent="0.2">
      <c r="A13" s="43" t="s">
        <v>15</v>
      </c>
      <c r="B13" s="33">
        <v>-2652.2735063499999</v>
      </c>
      <c r="C13" s="35">
        <v>-823.92676200000005</v>
      </c>
      <c r="D13" s="35">
        <v>-284.61670900000001</v>
      </c>
      <c r="E13" s="35">
        <v>-539.31005300000004</v>
      </c>
      <c r="F13" s="35">
        <v>-1828.3467443500001</v>
      </c>
      <c r="G13" s="35">
        <v>-1682.43254039</v>
      </c>
      <c r="H13" s="35">
        <v>-38.257328800000003</v>
      </c>
      <c r="I13" s="35">
        <v>-107.65687516</v>
      </c>
      <c r="J13" s="33">
        <v>-3411.0717298200002</v>
      </c>
      <c r="K13" s="35">
        <v>-845.90339200000005</v>
      </c>
      <c r="L13" s="35">
        <v>-313.30329699999999</v>
      </c>
      <c r="M13" s="35">
        <v>-532.60009500000001</v>
      </c>
      <c r="N13" s="35">
        <v>-2565.16833782</v>
      </c>
      <c r="O13" s="35">
        <v>-2296.7506998600002</v>
      </c>
      <c r="P13" s="35">
        <v>-37.76380778</v>
      </c>
      <c r="Q13" s="35">
        <v>-230.65383018</v>
      </c>
      <c r="R13" s="33">
        <v>758.79822347000004</v>
      </c>
      <c r="S13" s="35">
        <v>21.97663</v>
      </c>
      <c r="T13" s="35">
        <v>28.686588</v>
      </c>
      <c r="U13" s="35">
        <v>-6.7099580000000003</v>
      </c>
      <c r="V13" s="35">
        <v>736.82159347000004</v>
      </c>
      <c r="W13" s="35">
        <v>614.31815946999996</v>
      </c>
      <c r="X13" s="35">
        <v>-0.49352101999999998</v>
      </c>
      <c r="Y13" s="35">
        <v>122.99695502</v>
      </c>
      <c r="Z13" s="33">
        <v>22.245155879792701</v>
      </c>
      <c r="AA13" s="35">
        <v>2.5980070783307601</v>
      </c>
      <c r="AB13" s="35">
        <v>9.1561717590223797</v>
      </c>
      <c r="AC13" s="35">
        <v>-1.25984919323005</v>
      </c>
      <c r="AD13" s="35">
        <v>28.724102921689202</v>
      </c>
      <c r="AE13" s="35">
        <v>26.7472721139236</v>
      </c>
      <c r="AF13" s="35">
        <v>-1.30686244055445</v>
      </c>
      <c r="AG13" s="36">
        <v>53.325346873283799</v>
      </c>
    </row>
    <row r="14" spans="1:33" x14ac:dyDescent="0.2">
      <c r="A14" s="44" t="s">
        <v>16</v>
      </c>
      <c r="B14" s="33">
        <v>17306.14947031</v>
      </c>
      <c r="C14" s="35">
        <v>9287.3189833899996</v>
      </c>
      <c r="D14" s="35">
        <v>3785.5244676000002</v>
      </c>
      <c r="E14" s="35">
        <v>5501.7945157900003</v>
      </c>
      <c r="F14" s="35">
        <v>8018.8304869200001</v>
      </c>
      <c r="G14" s="35">
        <v>5346.49771659</v>
      </c>
      <c r="H14" s="35">
        <v>1012.29301276</v>
      </c>
      <c r="I14" s="35">
        <v>1660.0397575699999</v>
      </c>
      <c r="J14" s="33">
        <v>19686.423307820001</v>
      </c>
      <c r="K14" s="35">
        <v>10923.40787212</v>
      </c>
      <c r="L14" s="35">
        <v>5677.6999786699998</v>
      </c>
      <c r="M14" s="35">
        <v>5245.7078934499996</v>
      </c>
      <c r="N14" s="35">
        <v>8763.0154356999992</v>
      </c>
      <c r="O14" s="35">
        <v>5987.3451070199999</v>
      </c>
      <c r="P14" s="35">
        <v>983.68001560000005</v>
      </c>
      <c r="Q14" s="35">
        <v>1791.9903130800001</v>
      </c>
      <c r="R14" s="33">
        <v>-2380.2738375099998</v>
      </c>
      <c r="S14" s="35">
        <v>-1636.08888873</v>
      </c>
      <c r="T14" s="35">
        <v>-1892.1755110700001</v>
      </c>
      <c r="U14" s="35">
        <v>256.08662234000002</v>
      </c>
      <c r="V14" s="35">
        <v>-744.18494878000001</v>
      </c>
      <c r="W14" s="35">
        <v>-640.84739043000002</v>
      </c>
      <c r="X14" s="35">
        <v>28.612997159999999</v>
      </c>
      <c r="Y14" s="35">
        <v>-131.95055550999999</v>
      </c>
      <c r="Z14" s="33">
        <v>-12.0909410525806</v>
      </c>
      <c r="AA14" s="35">
        <v>-14.977824758387101</v>
      </c>
      <c r="AB14" s="35">
        <v>-33.3264441266451</v>
      </c>
      <c r="AC14" s="35">
        <v>4.8818315381182398</v>
      </c>
      <c r="AD14" s="35">
        <v>-8.4923386731493693</v>
      </c>
      <c r="AE14" s="35">
        <v>-10.7033648299081</v>
      </c>
      <c r="AF14" s="35">
        <v>2.9087708102463998</v>
      </c>
      <c r="AG14" s="36">
        <v>-7.3633520531262704</v>
      </c>
    </row>
    <row r="15" spans="1:33" x14ac:dyDescent="0.2">
      <c r="A15" s="45" t="s">
        <v>133</v>
      </c>
      <c r="B15" s="33">
        <v>17735.11243152</v>
      </c>
      <c r="C15" s="35">
        <v>9598.0877555799998</v>
      </c>
      <c r="D15" s="35">
        <v>3991.6512728500002</v>
      </c>
      <c r="E15" s="35">
        <v>5606.4364827299996</v>
      </c>
      <c r="F15" s="35">
        <v>8137.0246759399997</v>
      </c>
      <c r="G15" s="35">
        <v>5349.9776404699996</v>
      </c>
      <c r="H15" s="35">
        <v>1024.53015233</v>
      </c>
      <c r="I15" s="35">
        <v>1762.5168831399999</v>
      </c>
      <c r="J15" s="33">
        <v>20093.730314150002</v>
      </c>
      <c r="K15" s="35">
        <v>11275.29146934</v>
      </c>
      <c r="L15" s="35">
        <v>5832.4062036300002</v>
      </c>
      <c r="M15" s="35">
        <v>5442.8852657099997</v>
      </c>
      <c r="N15" s="35">
        <v>8818.4388448099999</v>
      </c>
      <c r="O15" s="35">
        <v>5990.4552882199996</v>
      </c>
      <c r="P15" s="35">
        <v>977.9992565</v>
      </c>
      <c r="Q15" s="35">
        <v>1849.98430009</v>
      </c>
      <c r="R15" s="33">
        <v>-2358.6178826300002</v>
      </c>
      <c r="S15" s="35">
        <v>-1677.20371376</v>
      </c>
      <c r="T15" s="35">
        <v>-1840.75493078</v>
      </c>
      <c r="U15" s="35">
        <v>163.55121702</v>
      </c>
      <c r="V15" s="35">
        <v>-681.41416887000003</v>
      </c>
      <c r="W15" s="35">
        <v>-640.47764774999996</v>
      </c>
      <c r="X15" s="35">
        <v>46.530895829999999</v>
      </c>
      <c r="Y15" s="35">
        <v>-87.46741695</v>
      </c>
      <c r="Z15" s="33">
        <v>-11.7380787228395</v>
      </c>
      <c r="AA15" s="35">
        <v>-14.875036430948899</v>
      </c>
      <c r="AB15" s="35">
        <v>-31.560814979490701</v>
      </c>
      <c r="AC15" s="35">
        <v>3.0048624770830199</v>
      </c>
      <c r="AD15" s="35">
        <v>-7.7271519467534704</v>
      </c>
      <c r="AE15" s="35">
        <v>-10.6916355591448</v>
      </c>
      <c r="AF15" s="35">
        <v>4.7577639267867902</v>
      </c>
      <c r="AG15" s="36">
        <v>-4.7280086077349299</v>
      </c>
    </row>
    <row r="16" spans="1:33" x14ac:dyDescent="0.2">
      <c r="A16" s="45" t="s">
        <v>134</v>
      </c>
      <c r="B16" s="33">
        <v>-428.96296121</v>
      </c>
      <c r="C16" s="35">
        <v>-310.76877218999999</v>
      </c>
      <c r="D16" s="35">
        <v>-206.12680524999999</v>
      </c>
      <c r="E16" s="35">
        <v>-104.64196694</v>
      </c>
      <c r="F16" s="35">
        <v>-118.19418902</v>
      </c>
      <c r="G16" s="35">
        <v>-3.4799238799999999</v>
      </c>
      <c r="H16" s="35">
        <v>-12.23713957</v>
      </c>
      <c r="I16" s="35">
        <v>-102.47712557</v>
      </c>
      <c r="J16" s="33">
        <v>-407.30700632999998</v>
      </c>
      <c r="K16" s="35">
        <v>-351.88359722000001</v>
      </c>
      <c r="L16" s="35">
        <v>-154.70622495999999</v>
      </c>
      <c r="M16" s="35">
        <v>-197.17737226</v>
      </c>
      <c r="N16" s="35">
        <v>-55.423409110000001</v>
      </c>
      <c r="O16" s="35">
        <v>-3.1101812</v>
      </c>
      <c r="P16" s="35">
        <v>5.6807591000000004</v>
      </c>
      <c r="Q16" s="35">
        <v>-57.993987009999998</v>
      </c>
      <c r="R16" s="33">
        <v>-21.655954879999999</v>
      </c>
      <c r="S16" s="35">
        <v>41.114825029999999</v>
      </c>
      <c r="T16" s="35">
        <v>-51.420580289999997</v>
      </c>
      <c r="U16" s="35">
        <v>92.535405319999995</v>
      </c>
      <c r="V16" s="35">
        <v>-62.770779910000002</v>
      </c>
      <c r="W16" s="35">
        <v>-0.36974267999999999</v>
      </c>
      <c r="X16" s="35">
        <v>-17.91789867</v>
      </c>
      <c r="Y16" s="35">
        <v>-44.48313856</v>
      </c>
      <c r="Z16" s="33">
        <v>-5.31686284386043</v>
      </c>
      <c r="AA16" s="35">
        <v>11.6842118685898</v>
      </c>
      <c r="AB16" s="35">
        <v>-33.2375638428868</v>
      </c>
      <c r="AC16" s="35">
        <v>46.930032720986802</v>
      </c>
      <c r="AD16" s="35">
        <v>-113.256800543282</v>
      </c>
      <c r="AE16" s="35">
        <v>-11.888139507756</v>
      </c>
      <c r="AF16" s="35">
        <v>-315.41380922137699</v>
      </c>
      <c r="AG16" s="36">
        <v>-76.703018456602607</v>
      </c>
    </row>
    <row r="17" spans="1:33" x14ac:dyDescent="0.2">
      <c r="A17" s="44" t="s">
        <v>17</v>
      </c>
      <c r="B17" s="33">
        <v>5967.4165517800002</v>
      </c>
      <c r="C17" s="35">
        <v>3984.4130009999999</v>
      </c>
      <c r="D17" s="35">
        <v>1019.2615412500001</v>
      </c>
      <c r="E17" s="35">
        <v>2965.15145975</v>
      </c>
      <c r="F17" s="35">
        <v>1983.0035507800001</v>
      </c>
      <c r="G17" s="35">
        <v>760.78619995999998</v>
      </c>
      <c r="H17" s="35">
        <v>531.67869121000001</v>
      </c>
      <c r="I17" s="35">
        <v>690.53865960999997</v>
      </c>
      <c r="J17" s="33">
        <v>5936.64190229</v>
      </c>
      <c r="K17" s="35">
        <v>4032.9854609099998</v>
      </c>
      <c r="L17" s="35">
        <v>1260.1665065300001</v>
      </c>
      <c r="M17" s="35">
        <v>2772.8189543799999</v>
      </c>
      <c r="N17" s="35">
        <v>1903.6564413799999</v>
      </c>
      <c r="O17" s="35">
        <v>682.93153045999998</v>
      </c>
      <c r="P17" s="35">
        <v>534.95962769000005</v>
      </c>
      <c r="Q17" s="35">
        <v>685.76528323000002</v>
      </c>
      <c r="R17" s="33">
        <v>30.774649490000002</v>
      </c>
      <c r="S17" s="35">
        <v>-48.572459909999999</v>
      </c>
      <c r="T17" s="35">
        <v>-240.90496528</v>
      </c>
      <c r="U17" s="35">
        <v>192.33250537000001</v>
      </c>
      <c r="V17" s="35">
        <v>79.347109399999994</v>
      </c>
      <c r="W17" s="35">
        <v>77.8546695</v>
      </c>
      <c r="X17" s="35">
        <v>-3.2809364799999998</v>
      </c>
      <c r="Y17" s="35">
        <v>4.7733763800000002</v>
      </c>
      <c r="Z17" s="33">
        <v>0.51838480401064801</v>
      </c>
      <c r="AA17" s="35">
        <v>-1.20437974252057</v>
      </c>
      <c r="AB17" s="35">
        <v>-19.116915425990602</v>
      </c>
      <c r="AC17" s="35">
        <v>6.9363528068137201</v>
      </c>
      <c r="AD17" s="35">
        <v>4.1681423010592997</v>
      </c>
      <c r="AE17" s="35">
        <v>11.4000695571282</v>
      </c>
      <c r="AF17" s="35">
        <v>-0.61330543655553105</v>
      </c>
      <c r="AG17" s="36">
        <v>0.69606562139119699</v>
      </c>
    </row>
    <row r="18" spans="1:33" x14ac:dyDescent="0.2">
      <c r="A18" s="45" t="s">
        <v>135</v>
      </c>
      <c r="B18" s="33">
        <v>6217.4553577999995</v>
      </c>
      <c r="C18" s="35">
        <v>4212.0920266200001</v>
      </c>
      <c r="D18" s="35">
        <v>1128.7612426999999</v>
      </c>
      <c r="E18" s="35">
        <v>3083.3307839200002</v>
      </c>
      <c r="F18" s="35">
        <v>2005.3633311799999</v>
      </c>
      <c r="G18" s="35">
        <v>763.22530479</v>
      </c>
      <c r="H18" s="35">
        <v>529.69703195</v>
      </c>
      <c r="I18" s="35">
        <v>712.44099444000005</v>
      </c>
      <c r="J18" s="33">
        <v>6096.9840318400002</v>
      </c>
      <c r="K18" s="35">
        <v>4170.0084087200003</v>
      </c>
      <c r="L18" s="35">
        <v>1314.6241717099999</v>
      </c>
      <c r="M18" s="35">
        <v>2855.3842370100001</v>
      </c>
      <c r="N18" s="35">
        <v>1926.9756231199999</v>
      </c>
      <c r="O18" s="35">
        <v>685.74676732</v>
      </c>
      <c r="P18" s="35">
        <v>533.28619603000004</v>
      </c>
      <c r="Q18" s="35">
        <v>707.94265976999998</v>
      </c>
      <c r="R18" s="33">
        <v>120.47132596</v>
      </c>
      <c r="S18" s="35">
        <v>42.0836179</v>
      </c>
      <c r="T18" s="35">
        <v>-185.86292900999999</v>
      </c>
      <c r="U18" s="35">
        <v>227.94654691</v>
      </c>
      <c r="V18" s="35">
        <v>78.387708059999994</v>
      </c>
      <c r="W18" s="35">
        <v>77.478537470000006</v>
      </c>
      <c r="X18" s="35">
        <v>-3.5891640800000002</v>
      </c>
      <c r="Y18" s="35">
        <v>4.4983346700000002</v>
      </c>
      <c r="Z18" s="33">
        <v>1.97591670456849</v>
      </c>
      <c r="AA18" s="35">
        <v>1.00919743499792</v>
      </c>
      <c r="AB18" s="35">
        <v>-14.138103726499899</v>
      </c>
      <c r="AC18" s="35">
        <v>7.98304284080145</v>
      </c>
      <c r="AD18" s="35">
        <v>4.06791383967178</v>
      </c>
      <c r="AE18" s="35">
        <v>11.2984181861765</v>
      </c>
      <c r="AF18" s="35">
        <v>-0.67302774883715399</v>
      </c>
      <c r="AG18" s="36">
        <v>0.63540946543063803</v>
      </c>
    </row>
    <row r="19" spans="1:33" x14ac:dyDescent="0.2">
      <c r="A19" s="45" t="s">
        <v>136</v>
      </c>
      <c r="B19" s="33">
        <v>-250.03880602000001</v>
      </c>
      <c r="C19" s="35">
        <v>-227.67902562</v>
      </c>
      <c r="D19" s="35">
        <v>-109.49970145</v>
      </c>
      <c r="E19" s="35">
        <v>-118.17932417</v>
      </c>
      <c r="F19" s="35">
        <v>-22.359780399999998</v>
      </c>
      <c r="G19" s="35">
        <v>-2.4391048299999998</v>
      </c>
      <c r="H19" s="35">
        <v>1.98165926</v>
      </c>
      <c r="I19" s="35">
        <v>-21.902334830000001</v>
      </c>
      <c r="J19" s="33">
        <v>-160.34212955000001</v>
      </c>
      <c r="K19" s="35">
        <v>-137.02294781000001</v>
      </c>
      <c r="L19" s="35">
        <v>-54.457665179999999</v>
      </c>
      <c r="M19" s="35">
        <v>-82.565282629999999</v>
      </c>
      <c r="N19" s="35">
        <v>-23.319181740000001</v>
      </c>
      <c r="O19" s="35">
        <v>-2.8152368600000002</v>
      </c>
      <c r="P19" s="35">
        <v>1.6734316600000001</v>
      </c>
      <c r="Q19" s="35">
        <v>-22.177376540000001</v>
      </c>
      <c r="R19" s="33">
        <v>-89.69667647</v>
      </c>
      <c r="S19" s="35">
        <v>-90.656077809999999</v>
      </c>
      <c r="T19" s="35">
        <v>-55.042036269999997</v>
      </c>
      <c r="U19" s="35">
        <v>-35.614041540000002</v>
      </c>
      <c r="V19" s="35">
        <v>0.95940133999999999</v>
      </c>
      <c r="W19" s="35">
        <v>0.37613203000000001</v>
      </c>
      <c r="X19" s="35">
        <v>0.30822759999999999</v>
      </c>
      <c r="Y19" s="35">
        <v>0.27504170999999999</v>
      </c>
      <c r="Z19" s="33">
        <v>-55.940804030564898</v>
      </c>
      <c r="AA19" s="35">
        <v>-66.161237412368607</v>
      </c>
      <c r="AB19" s="35">
        <v>-101.07307408069801</v>
      </c>
      <c r="AC19" s="35">
        <v>-43.134402748425501</v>
      </c>
      <c r="AD19" s="35">
        <v>4.1142152872127298</v>
      </c>
      <c r="AE19" s="35">
        <v>13.3605820293217</v>
      </c>
      <c r="AF19" s="35">
        <v>18.4188937838071</v>
      </c>
      <c r="AG19" s="36">
        <v>1.24019046844393</v>
      </c>
    </row>
    <row r="20" spans="1:33" x14ac:dyDescent="0.2">
      <c r="A20" s="42" t="s">
        <v>18</v>
      </c>
      <c r="B20" s="33">
        <v>-691.60413027000004</v>
      </c>
      <c r="C20" s="35">
        <v>-531.41090574999998</v>
      </c>
      <c r="D20" s="35">
        <v>-248.86828466</v>
      </c>
      <c r="E20" s="35">
        <v>-282.54262109000001</v>
      </c>
      <c r="F20" s="35">
        <v>-160.19322452</v>
      </c>
      <c r="G20" s="35">
        <v>-59.423552710000003</v>
      </c>
      <c r="H20" s="35">
        <v>-47.211758140000001</v>
      </c>
      <c r="I20" s="35">
        <v>-53.557913669999998</v>
      </c>
      <c r="J20" s="33">
        <v>-706.88841273000003</v>
      </c>
      <c r="K20" s="35">
        <v>-445.57239371999998</v>
      </c>
      <c r="L20" s="35">
        <v>-159.36359596</v>
      </c>
      <c r="M20" s="35">
        <v>-286.20879775999998</v>
      </c>
      <c r="N20" s="35">
        <v>-261.31601900999999</v>
      </c>
      <c r="O20" s="35">
        <v>-173.81333330999999</v>
      </c>
      <c r="P20" s="35">
        <v>-53.435135350000003</v>
      </c>
      <c r="Q20" s="35">
        <v>-34.067550349999998</v>
      </c>
      <c r="R20" s="33">
        <v>15.28428246</v>
      </c>
      <c r="S20" s="35">
        <v>-85.838512030000004</v>
      </c>
      <c r="T20" s="35">
        <v>-89.504688700000003</v>
      </c>
      <c r="U20" s="35">
        <v>3.66617667</v>
      </c>
      <c r="V20" s="35">
        <v>101.12279449</v>
      </c>
      <c r="W20" s="35">
        <v>114.38978059999999</v>
      </c>
      <c r="X20" s="35">
        <v>6.2233772099999998</v>
      </c>
      <c r="Y20" s="35">
        <v>-19.49036332</v>
      </c>
      <c r="Z20" s="33">
        <v>2.16219168184865</v>
      </c>
      <c r="AA20" s="35">
        <v>-19.2647734105227</v>
      </c>
      <c r="AB20" s="35">
        <v>-56.163823463462499</v>
      </c>
      <c r="AC20" s="35">
        <v>1.2809447853082001</v>
      </c>
      <c r="AD20" s="35">
        <v>38.697510727855601</v>
      </c>
      <c r="AE20" s="35">
        <v>65.811855984594303</v>
      </c>
      <c r="AF20" s="35">
        <v>11.6466013779827</v>
      </c>
      <c r="AG20" s="36">
        <v>-57.210932749087398</v>
      </c>
    </row>
    <row r="21" spans="1:33" x14ac:dyDescent="0.2">
      <c r="A21" s="43" t="s">
        <v>19</v>
      </c>
      <c r="B21" s="33">
        <v>-3554.4975489899998</v>
      </c>
      <c r="C21" s="35">
        <v>-1410.3924316099999</v>
      </c>
      <c r="D21" s="35">
        <v>-509.93291489000001</v>
      </c>
      <c r="E21" s="35">
        <v>-900.45951672000001</v>
      </c>
      <c r="F21" s="35">
        <v>-2144.1051173800001</v>
      </c>
      <c r="G21" s="35">
        <v>-1856.5877244799999</v>
      </c>
      <c r="H21" s="35">
        <v>-76.880453419999995</v>
      </c>
      <c r="I21" s="35">
        <v>-210.63693948</v>
      </c>
      <c r="J21" s="33">
        <v>-4039.9556560800002</v>
      </c>
      <c r="K21" s="35">
        <v>-1409.5750125</v>
      </c>
      <c r="L21" s="35">
        <v>-452.61625257999998</v>
      </c>
      <c r="M21" s="35">
        <v>-956.95875992000003</v>
      </c>
      <c r="N21" s="35">
        <v>-2630.3806435800002</v>
      </c>
      <c r="O21" s="35">
        <v>-2356.41756971</v>
      </c>
      <c r="P21" s="35">
        <v>-98.366188800000003</v>
      </c>
      <c r="Q21" s="35">
        <v>-175.59688507000001</v>
      </c>
      <c r="R21" s="33">
        <v>485.45810709</v>
      </c>
      <c r="S21" s="35">
        <v>-0.81741911</v>
      </c>
      <c r="T21" s="35">
        <v>-57.316662309999998</v>
      </c>
      <c r="U21" s="35">
        <v>56.499243200000002</v>
      </c>
      <c r="V21" s="35">
        <v>486.2755262</v>
      </c>
      <c r="W21" s="35">
        <v>499.82984522999999</v>
      </c>
      <c r="X21" s="35">
        <v>21.485735380000001</v>
      </c>
      <c r="Y21" s="35">
        <v>-35.040054410000003</v>
      </c>
      <c r="Z21" s="33">
        <v>12.016421674317201</v>
      </c>
      <c r="AA21" s="35">
        <v>-5.7990465406324E-2</v>
      </c>
      <c r="AB21" s="35">
        <v>-12.6634123240789</v>
      </c>
      <c r="AC21" s="35">
        <v>5.9040415915857496</v>
      </c>
      <c r="AD21" s="35">
        <v>18.4868881006579</v>
      </c>
      <c r="AE21" s="35">
        <v>21.211429232872</v>
      </c>
      <c r="AF21" s="35">
        <v>21.8426022621301</v>
      </c>
      <c r="AG21" s="36">
        <v>-19.954826872943499</v>
      </c>
    </row>
    <row r="22" spans="1:33" x14ac:dyDescent="0.2">
      <c r="A22" s="43" t="s">
        <v>143</v>
      </c>
      <c r="B22" s="33">
        <v>151.96336731</v>
      </c>
      <c r="C22" s="35">
        <v>28.18954763</v>
      </c>
      <c r="D22" s="35">
        <v>-8.0989551500000001</v>
      </c>
      <c r="E22" s="35">
        <v>36.288502780000002</v>
      </c>
      <c r="F22" s="35">
        <v>123.77381968</v>
      </c>
      <c r="G22" s="35">
        <v>87.88944343</v>
      </c>
      <c r="H22" s="35"/>
      <c r="I22" s="35">
        <v>35.884376250000003</v>
      </c>
      <c r="J22" s="33">
        <v>-168.33515713</v>
      </c>
      <c r="K22" s="35">
        <v>81.154143329999997</v>
      </c>
      <c r="L22" s="35">
        <v>-11.980822460000001</v>
      </c>
      <c r="M22" s="35">
        <v>93.134965789999995</v>
      </c>
      <c r="N22" s="35">
        <v>-249.48930046000001</v>
      </c>
      <c r="O22" s="35">
        <v>-140.36296583000001</v>
      </c>
      <c r="P22" s="35"/>
      <c r="Q22" s="35">
        <v>-109.12633463</v>
      </c>
      <c r="R22" s="33">
        <v>320.29852443999999</v>
      </c>
      <c r="S22" s="35">
        <v>-52.964595699999997</v>
      </c>
      <c r="T22" s="35">
        <v>3.8818673100000001</v>
      </c>
      <c r="U22" s="35">
        <v>-56.846463010000001</v>
      </c>
      <c r="V22" s="35">
        <v>373.26312014000001</v>
      </c>
      <c r="W22" s="35">
        <v>228.25240926000001</v>
      </c>
      <c r="X22" s="35"/>
      <c r="Y22" s="35">
        <v>145.01071088</v>
      </c>
      <c r="Z22" s="33">
        <v>190.27428963793</v>
      </c>
      <c r="AA22" s="35">
        <v>-65.264191730332399</v>
      </c>
      <c r="AB22" s="35">
        <v>32.400674686235199</v>
      </c>
      <c r="AC22" s="35">
        <v>-61.036649906735299</v>
      </c>
      <c r="AD22" s="35">
        <v>149.610872871819</v>
      </c>
      <c r="AE22" s="35">
        <v>162.615835245635</v>
      </c>
      <c r="AF22" s="35"/>
      <c r="AG22" s="36">
        <v>132.88333322260701</v>
      </c>
    </row>
    <row r="23" spans="1:33" x14ac:dyDescent="0.2">
      <c r="A23" s="44" t="s">
        <v>20</v>
      </c>
      <c r="B23" s="33">
        <v>58.656545059999999</v>
      </c>
      <c r="C23" s="35">
        <v>26.865216230000001</v>
      </c>
      <c r="D23" s="35">
        <v>-15.45312362</v>
      </c>
      <c r="E23" s="35">
        <v>42.318339850000001</v>
      </c>
      <c r="F23" s="35">
        <v>31.791328830000001</v>
      </c>
      <c r="G23" s="35">
        <v>26.84218795</v>
      </c>
      <c r="H23" s="35">
        <v>-8.5886335200000001</v>
      </c>
      <c r="I23" s="35">
        <v>13.5377744</v>
      </c>
      <c r="J23" s="33">
        <v>90.330670659999996</v>
      </c>
      <c r="K23" s="35">
        <v>36.945083449999998</v>
      </c>
      <c r="L23" s="35">
        <v>-8.0698179200000002</v>
      </c>
      <c r="M23" s="35">
        <v>45.014901369999997</v>
      </c>
      <c r="N23" s="35">
        <v>53.385587209999997</v>
      </c>
      <c r="O23" s="35">
        <v>26.216502370000001</v>
      </c>
      <c r="P23" s="35">
        <v>7.1672456699999998</v>
      </c>
      <c r="Q23" s="35">
        <v>20.00183917</v>
      </c>
      <c r="R23" s="33">
        <v>-31.6741256</v>
      </c>
      <c r="S23" s="35">
        <v>-10.079867220000001</v>
      </c>
      <c r="T23" s="35">
        <v>-7.3833057000000002</v>
      </c>
      <c r="U23" s="35">
        <v>-2.6965615199999999</v>
      </c>
      <c r="V23" s="35">
        <v>-21.594258379999999</v>
      </c>
      <c r="W23" s="35">
        <v>0.62568557999999996</v>
      </c>
      <c r="X23" s="35">
        <v>-15.75587919</v>
      </c>
      <c r="Y23" s="35">
        <v>-6.4640647700000002</v>
      </c>
      <c r="Z23" s="33">
        <v>-35.064641243747403</v>
      </c>
      <c r="AA23" s="35">
        <v>-27.283379217810399</v>
      </c>
      <c r="AB23" s="35">
        <v>-91.492841265989796</v>
      </c>
      <c r="AC23" s="35">
        <v>-5.9903752711476796</v>
      </c>
      <c r="AD23" s="35">
        <v>-40.449603551340203</v>
      </c>
      <c r="AE23" s="35">
        <v>2.3866096673368</v>
      </c>
      <c r="AF23" s="35">
        <v>-219.83171660976399</v>
      </c>
      <c r="AG23" s="36">
        <v>-32.317351994786598</v>
      </c>
    </row>
    <row r="24" spans="1:33" x14ac:dyDescent="0.2">
      <c r="A24" s="45" t="s">
        <v>137</v>
      </c>
      <c r="B24" s="33">
        <v>-349.80879597000001</v>
      </c>
      <c r="C24" s="35">
        <v>-198.48740835000001</v>
      </c>
      <c r="D24" s="35">
        <v>-58.844145300000001</v>
      </c>
      <c r="E24" s="35">
        <v>-139.64326305</v>
      </c>
      <c r="F24" s="35">
        <v>-151.32138762</v>
      </c>
      <c r="G24" s="35">
        <v>-43.059339569999999</v>
      </c>
      <c r="H24" s="35">
        <v>-40.327035809999998</v>
      </c>
      <c r="I24" s="35">
        <v>-67.935012240000006</v>
      </c>
      <c r="J24" s="33">
        <v>-357.3546786</v>
      </c>
      <c r="K24" s="35">
        <v>-200.65353647000001</v>
      </c>
      <c r="L24" s="35">
        <v>-60.215709510000003</v>
      </c>
      <c r="M24" s="35">
        <v>-140.43782696</v>
      </c>
      <c r="N24" s="35">
        <v>-156.70114212999999</v>
      </c>
      <c r="O24" s="35">
        <v>-44.814310229999997</v>
      </c>
      <c r="P24" s="35">
        <v>-37.134330480000003</v>
      </c>
      <c r="Q24" s="35">
        <v>-74.752501420000002</v>
      </c>
      <c r="R24" s="33">
        <v>7.5458826300000004</v>
      </c>
      <c r="S24" s="35">
        <v>2.1661281200000002</v>
      </c>
      <c r="T24" s="35">
        <v>1.3715642100000001</v>
      </c>
      <c r="U24" s="35">
        <v>0.79456391000000004</v>
      </c>
      <c r="V24" s="35">
        <v>5.3797545099999997</v>
      </c>
      <c r="W24" s="35">
        <v>1.7549706599999999</v>
      </c>
      <c r="X24" s="35">
        <v>-3.1927053299999999</v>
      </c>
      <c r="Y24" s="35">
        <v>6.8174891799999999</v>
      </c>
      <c r="Z24" s="33">
        <v>2.1115947493852101</v>
      </c>
      <c r="AA24" s="35">
        <v>1.07953647770562</v>
      </c>
      <c r="AB24" s="35">
        <v>2.2777514724329899</v>
      </c>
      <c r="AC24" s="35">
        <v>0.56577627780178497</v>
      </c>
      <c r="AD24" s="35">
        <v>3.4331303759974698</v>
      </c>
      <c r="AE24" s="35">
        <v>3.91609432565844</v>
      </c>
      <c r="AF24" s="35">
        <v>-8.5977188459599194</v>
      </c>
      <c r="AG24" s="36">
        <v>9.1200816701713503</v>
      </c>
    </row>
    <row r="25" spans="1:33" x14ac:dyDescent="0.2">
      <c r="A25" s="45" t="s">
        <v>138</v>
      </c>
      <c r="B25" s="33">
        <v>408.46534102999999</v>
      </c>
      <c r="C25" s="35">
        <v>225.35262458</v>
      </c>
      <c r="D25" s="35">
        <v>43.391021680000001</v>
      </c>
      <c r="E25" s="35">
        <v>181.9616029</v>
      </c>
      <c r="F25" s="35">
        <v>183.11271644999999</v>
      </c>
      <c r="G25" s="35">
        <v>69.901527520000002</v>
      </c>
      <c r="H25" s="35">
        <v>31.73840229</v>
      </c>
      <c r="I25" s="35">
        <v>81.472786639999995</v>
      </c>
      <c r="J25" s="33">
        <v>447.68534926000001</v>
      </c>
      <c r="K25" s="35">
        <v>237.59861992</v>
      </c>
      <c r="L25" s="35">
        <v>52.145891589999998</v>
      </c>
      <c r="M25" s="35">
        <v>185.45272833000001</v>
      </c>
      <c r="N25" s="35">
        <v>210.08672934000001</v>
      </c>
      <c r="O25" s="35">
        <v>71.030812600000004</v>
      </c>
      <c r="P25" s="35">
        <v>44.301576150000002</v>
      </c>
      <c r="Q25" s="35">
        <v>94.754340589999998</v>
      </c>
      <c r="R25" s="33">
        <v>-39.220008229999998</v>
      </c>
      <c r="S25" s="35">
        <v>-12.24599534</v>
      </c>
      <c r="T25" s="35">
        <v>-8.75486991</v>
      </c>
      <c r="U25" s="35">
        <v>-3.4911254299999999</v>
      </c>
      <c r="V25" s="35">
        <v>-26.974012890000001</v>
      </c>
      <c r="W25" s="35">
        <v>-1.1292850800000001</v>
      </c>
      <c r="X25" s="35">
        <v>-12.563173859999999</v>
      </c>
      <c r="Y25" s="35">
        <v>-13.281553949999999</v>
      </c>
      <c r="Z25" s="33">
        <v>-8.7606191033118606</v>
      </c>
      <c r="AA25" s="35">
        <v>-5.1540683797419602</v>
      </c>
      <c r="AB25" s="35">
        <v>-16.789184426715099</v>
      </c>
      <c r="AC25" s="35">
        <v>-1.88248803964091</v>
      </c>
      <c r="AD25" s="35">
        <v>-12.8394653840062</v>
      </c>
      <c r="AE25" s="35">
        <v>-1.58985240160409</v>
      </c>
      <c r="AF25" s="35">
        <v>-28.358299978904899</v>
      </c>
      <c r="AG25" s="36">
        <v>-14.0168290627118</v>
      </c>
    </row>
    <row r="26" spans="1:33" x14ac:dyDescent="0.2">
      <c r="A26" s="43" t="s">
        <v>21</v>
      </c>
      <c r="B26" s="33">
        <v>2652.2735063499999</v>
      </c>
      <c r="C26" s="35">
        <v>823.92676200000005</v>
      </c>
      <c r="D26" s="35">
        <v>284.61670900000001</v>
      </c>
      <c r="E26" s="35">
        <v>539.31005300000004</v>
      </c>
      <c r="F26" s="35">
        <v>1828.3467443500001</v>
      </c>
      <c r="G26" s="35">
        <v>1682.43254039</v>
      </c>
      <c r="H26" s="35">
        <v>38.257328800000003</v>
      </c>
      <c r="I26" s="35">
        <v>107.65687516</v>
      </c>
      <c r="J26" s="33">
        <v>3411.0717298200002</v>
      </c>
      <c r="K26" s="35">
        <v>845.90339200000005</v>
      </c>
      <c r="L26" s="35">
        <v>313.30329699999999</v>
      </c>
      <c r="M26" s="35">
        <v>532.60009500000001</v>
      </c>
      <c r="N26" s="35">
        <v>2565.16833782</v>
      </c>
      <c r="O26" s="35">
        <v>2296.7506998600002</v>
      </c>
      <c r="P26" s="35">
        <v>37.76380778</v>
      </c>
      <c r="Q26" s="35">
        <v>230.65383018</v>
      </c>
      <c r="R26" s="33">
        <v>-758.79822347000004</v>
      </c>
      <c r="S26" s="35">
        <v>-21.97663</v>
      </c>
      <c r="T26" s="35">
        <v>-28.686588</v>
      </c>
      <c r="U26" s="35">
        <v>6.7099580000000003</v>
      </c>
      <c r="V26" s="35">
        <v>-736.82159347000004</v>
      </c>
      <c r="W26" s="35">
        <v>-614.31815946999996</v>
      </c>
      <c r="X26" s="35">
        <v>0.49352101999999998</v>
      </c>
      <c r="Y26" s="35">
        <v>-122.99695502</v>
      </c>
      <c r="Z26" s="33">
        <v>-22.245155879792701</v>
      </c>
      <c r="AA26" s="35">
        <v>-2.5980070783307601</v>
      </c>
      <c r="AB26" s="35">
        <v>-9.1561717590223797</v>
      </c>
      <c r="AC26" s="35">
        <v>1.25984919323005</v>
      </c>
      <c r="AD26" s="35">
        <v>-28.724102921689202</v>
      </c>
      <c r="AE26" s="35">
        <v>-26.7472721139236</v>
      </c>
      <c r="AF26" s="35">
        <v>1.30686244055445</v>
      </c>
      <c r="AG26" s="36">
        <v>-53.325346873283799</v>
      </c>
    </row>
    <row r="27" spans="1:33" x14ac:dyDescent="0.2">
      <c r="A27" s="40" t="s">
        <v>22</v>
      </c>
      <c r="B27" s="33">
        <v>445.96824151999999</v>
      </c>
      <c r="C27" s="35">
        <v>125.08677956</v>
      </c>
      <c r="D27" s="35">
        <v>27.588814159999998</v>
      </c>
      <c r="E27" s="35">
        <v>97.497965399999998</v>
      </c>
      <c r="F27" s="35">
        <v>320.88146196000002</v>
      </c>
      <c r="G27" s="35">
        <v>182.72038183999999</v>
      </c>
      <c r="H27" s="35">
        <v>94.183694000000003</v>
      </c>
      <c r="I27" s="35">
        <v>43.977386119999998</v>
      </c>
      <c r="J27" s="33">
        <v>523.16347439000003</v>
      </c>
      <c r="K27" s="35">
        <v>218.17958755000001</v>
      </c>
      <c r="L27" s="35">
        <v>42.178117579999999</v>
      </c>
      <c r="M27" s="35">
        <v>176.00146996999999</v>
      </c>
      <c r="N27" s="35">
        <v>304.98388684000003</v>
      </c>
      <c r="O27" s="35">
        <v>173.76375426000001</v>
      </c>
      <c r="P27" s="35">
        <v>73.592276780000006</v>
      </c>
      <c r="Q27" s="35">
        <v>57.627855799999999</v>
      </c>
      <c r="R27" s="33">
        <v>-77.195232869999998</v>
      </c>
      <c r="S27" s="35">
        <v>-93.092807989999997</v>
      </c>
      <c r="T27" s="35">
        <v>-14.58930342</v>
      </c>
      <c r="U27" s="35">
        <v>-78.503504570000004</v>
      </c>
      <c r="V27" s="35">
        <v>15.897575120000001</v>
      </c>
      <c r="W27" s="35">
        <v>8.9566275799999993</v>
      </c>
      <c r="X27" s="35">
        <v>20.59141722</v>
      </c>
      <c r="Y27" s="35">
        <v>-13.65046968</v>
      </c>
      <c r="Z27" s="33">
        <v>-14.7554706413723</v>
      </c>
      <c r="AA27" s="35">
        <v>-42.667973221219</v>
      </c>
      <c r="AB27" s="35">
        <v>-34.589745244861199</v>
      </c>
      <c r="AC27" s="35">
        <v>-44.603891423964299</v>
      </c>
      <c r="AD27" s="35">
        <v>5.2125950930450804</v>
      </c>
      <c r="AE27" s="35">
        <v>5.1544855359181199</v>
      </c>
      <c r="AF27" s="35">
        <v>27.980405174250699</v>
      </c>
      <c r="AG27" s="36">
        <v>-23.6872767353596</v>
      </c>
    </row>
    <row r="28" spans="1:33" x14ac:dyDescent="0.2">
      <c r="A28" s="41" t="s">
        <v>23</v>
      </c>
      <c r="B28" s="33">
        <v>344.72107283999998</v>
      </c>
      <c r="C28" s="35">
        <v>60.478702779999999</v>
      </c>
      <c r="D28" s="35">
        <v>8.9854621199999993</v>
      </c>
      <c r="E28" s="35">
        <v>51.493240659999998</v>
      </c>
      <c r="F28" s="35">
        <v>284.24237005999998</v>
      </c>
      <c r="G28" s="35">
        <v>168.12157633000001</v>
      </c>
      <c r="H28" s="35">
        <v>89.295323319999994</v>
      </c>
      <c r="I28" s="35">
        <v>26.825470410000001</v>
      </c>
      <c r="J28" s="33">
        <v>416.68958635000001</v>
      </c>
      <c r="K28" s="35">
        <v>148.09920334</v>
      </c>
      <c r="L28" s="35">
        <v>22.608585059999999</v>
      </c>
      <c r="M28" s="35">
        <v>125.49061828000001</v>
      </c>
      <c r="N28" s="35">
        <v>268.59038300999998</v>
      </c>
      <c r="O28" s="35">
        <v>160.24451442</v>
      </c>
      <c r="P28" s="35">
        <v>68.054931260000004</v>
      </c>
      <c r="Q28" s="35">
        <v>40.290937329999998</v>
      </c>
      <c r="R28" s="33">
        <v>-71.968513509999994</v>
      </c>
      <c r="S28" s="35">
        <v>-87.620500559999996</v>
      </c>
      <c r="T28" s="35">
        <v>-13.62312294</v>
      </c>
      <c r="U28" s="35">
        <v>-73.997377619999995</v>
      </c>
      <c r="V28" s="35">
        <v>15.651987050000001</v>
      </c>
      <c r="W28" s="35">
        <v>7.8770619100000001</v>
      </c>
      <c r="X28" s="35">
        <v>21.240392060000001</v>
      </c>
      <c r="Y28" s="35">
        <v>-13.465466920000001</v>
      </c>
      <c r="Z28" s="33">
        <v>-17.2714931852292</v>
      </c>
      <c r="AA28" s="35">
        <v>-59.163384126276803</v>
      </c>
      <c r="AB28" s="35">
        <v>-60.2564154450451</v>
      </c>
      <c r="AC28" s="35">
        <v>-58.966461903067497</v>
      </c>
      <c r="AD28" s="35">
        <v>5.8274562456755001</v>
      </c>
      <c r="AE28" s="35">
        <v>4.9156515207467697</v>
      </c>
      <c r="AF28" s="35">
        <v>31.210658311963201</v>
      </c>
      <c r="AG28" s="36">
        <v>-33.420584906506598</v>
      </c>
    </row>
    <row r="29" spans="1:33" x14ac:dyDescent="0.2">
      <c r="A29" s="277" t="s">
        <v>179</v>
      </c>
      <c r="B29" s="33">
        <v>27.785359270000001</v>
      </c>
      <c r="C29" s="35">
        <v>-5.7563168300000003</v>
      </c>
      <c r="D29" s="35">
        <v>-4.6580141199999998</v>
      </c>
      <c r="E29" s="35">
        <v>-1.09830271</v>
      </c>
      <c r="F29" s="35">
        <v>33.541676099999997</v>
      </c>
      <c r="G29" s="35">
        <v>43.620801479999997</v>
      </c>
      <c r="H29" s="35">
        <v>2.5446673500000001</v>
      </c>
      <c r="I29" s="35">
        <v>-12.62379273</v>
      </c>
      <c r="J29" s="33">
        <v>218.96783201</v>
      </c>
      <c r="K29" s="35">
        <v>155.16790836999999</v>
      </c>
      <c r="L29" s="35">
        <v>26.18508886</v>
      </c>
      <c r="M29" s="35">
        <v>128.98281951000001</v>
      </c>
      <c r="N29" s="35">
        <v>63.799923640000003</v>
      </c>
      <c r="O29" s="35">
        <v>58.839948399999997</v>
      </c>
      <c r="P29" s="35">
        <v>0.34000891999999999</v>
      </c>
      <c r="Q29" s="35">
        <v>4.6199663199999996</v>
      </c>
      <c r="R29" s="33">
        <v>-191.18247274000001</v>
      </c>
      <c r="S29" s="35">
        <v>-160.9242252</v>
      </c>
      <c r="T29" s="35">
        <v>-30.843102980000001</v>
      </c>
      <c r="U29" s="35">
        <v>-130.08112222</v>
      </c>
      <c r="V29" s="35">
        <v>-30.258247539999999</v>
      </c>
      <c r="W29" s="35">
        <v>-15.21914692</v>
      </c>
      <c r="X29" s="35">
        <v>2.2046584299999998</v>
      </c>
      <c r="Y29" s="35">
        <v>-17.243759050000001</v>
      </c>
      <c r="Z29" s="33">
        <v>-87.310757468370497</v>
      </c>
      <c r="AA29" s="35">
        <v>-103.709734113496</v>
      </c>
      <c r="AB29" s="35">
        <v>-117.788803944506</v>
      </c>
      <c r="AC29" s="35">
        <v>-100.85151085561</v>
      </c>
      <c r="AD29" s="35">
        <v>-47.426777045590804</v>
      </c>
      <c r="AE29" s="35">
        <v>-25.865330160622602</v>
      </c>
      <c r="AF29" s="35">
        <v>648.41193872207805</v>
      </c>
      <c r="AG29" s="36">
        <v>-373.24425884559298</v>
      </c>
    </row>
    <row r="30" spans="1:33" x14ac:dyDescent="0.2">
      <c r="A30" s="277" t="s">
        <v>180</v>
      </c>
      <c r="B30" s="33">
        <v>-15.78469898</v>
      </c>
      <c r="C30" s="35">
        <v>-9.0159031600000006</v>
      </c>
      <c r="D30" s="35">
        <v>-1.41118845</v>
      </c>
      <c r="E30" s="35">
        <v>-7.6047147099999997</v>
      </c>
      <c r="F30" s="35">
        <v>-6.7687958200000002</v>
      </c>
      <c r="G30" s="35">
        <v>-3.4322751500000002</v>
      </c>
      <c r="H30" s="35">
        <v>9.5339160000000006E-2</v>
      </c>
      <c r="I30" s="35">
        <v>-3.4318598300000001</v>
      </c>
      <c r="J30" s="33">
        <v>-57.264973670000003</v>
      </c>
      <c r="K30" s="35">
        <v>-41.339342549999998</v>
      </c>
      <c r="L30" s="35">
        <v>-7.5483947499999999</v>
      </c>
      <c r="M30" s="35">
        <v>-33.790947799999998</v>
      </c>
      <c r="N30" s="35">
        <v>-15.92563112</v>
      </c>
      <c r="O30" s="35">
        <v>-4.2139654999999996</v>
      </c>
      <c r="P30" s="35">
        <v>-4.7622157600000001</v>
      </c>
      <c r="Q30" s="35">
        <v>-6.9494498599999996</v>
      </c>
      <c r="R30" s="33">
        <v>41.480274690000002</v>
      </c>
      <c r="S30" s="35">
        <v>32.323439389999997</v>
      </c>
      <c r="T30" s="35">
        <v>6.1372062999999999</v>
      </c>
      <c r="U30" s="35">
        <v>26.186233090000002</v>
      </c>
      <c r="V30" s="35">
        <v>9.1568352999999991</v>
      </c>
      <c r="W30" s="35">
        <v>0.78169034999999998</v>
      </c>
      <c r="X30" s="35">
        <v>4.8575549200000001</v>
      </c>
      <c r="Y30" s="35">
        <v>3.51759003</v>
      </c>
      <c r="Z30" s="33">
        <v>72.435682812040994</v>
      </c>
      <c r="AA30" s="35">
        <v>78.190501822579193</v>
      </c>
      <c r="AB30" s="35">
        <v>81.304787352304302</v>
      </c>
      <c r="AC30" s="35">
        <v>77.494816792324499</v>
      </c>
      <c r="AD30" s="35">
        <v>57.4974720373908</v>
      </c>
      <c r="AE30" s="35">
        <v>18.549994061413202</v>
      </c>
      <c r="AF30" s="35">
        <v>102.00199161072899</v>
      </c>
      <c r="AG30" s="36">
        <v>50.616812853730003</v>
      </c>
    </row>
    <row r="31" spans="1:33" x14ac:dyDescent="0.2">
      <c r="A31" s="277" t="s">
        <v>181</v>
      </c>
      <c r="B31" s="33">
        <v>332.72041254999999</v>
      </c>
      <c r="C31" s="35">
        <v>75.250922770000003</v>
      </c>
      <c r="D31" s="35">
        <v>15.054664689999999</v>
      </c>
      <c r="E31" s="35">
        <v>60.19625808</v>
      </c>
      <c r="F31" s="35">
        <v>257.46948978</v>
      </c>
      <c r="G31" s="35">
        <v>127.93304999999999</v>
      </c>
      <c r="H31" s="35">
        <v>86.655316810000002</v>
      </c>
      <c r="I31" s="35">
        <v>42.88112297</v>
      </c>
      <c r="J31" s="33">
        <v>254.98672801000001</v>
      </c>
      <c r="K31" s="35">
        <v>34.270637520000001</v>
      </c>
      <c r="L31" s="35">
        <v>3.9718909500000001</v>
      </c>
      <c r="M31" s="35">
        <v>30.298746569999999</v>
      </c>
      <c r="N31" s="35">
        <v>220.71609049</v>
      </c>
      <c r="O31" s="35">
        <v>105.61853152</v>
      </c>
      <c r="P31" s="35">
        <v>72.477138100000005</v>
      </c>
      <c r="Q31" s="35">
        <v>42.620420869999997</v>
      </c>
      <c r="R31" s="33">
        <v>77.733684539999999</v>
      </c>
      <c r="S31" s="35">
        <v>40.980285250000001</v>
      </c>
      <c r="T31" s="35">
        <v>11.08277374</v>
      </c>
      <c r="U31" s="35">
        <v>29.897511510000001</v>
      </c>
      <c r="V31" s="35">
        <v>36.753399289999997</v>
      </c>
      <c r="W31" s="35">
        <v>22.31451848</v>
      </c>
      <c r="X31" s="35">
        <v>14.178178709999999</v>
      </c>
      <c r="Y31" s="35">
        <v>0.26070209999999999</v>
      </c>
      <c r="Z31" s="33">
        <v>30.48538453223</v>
      </c>
      <c r="AA31" s="35">
        <v>119.57841527191999</v>
      </c>
      <c r="AB31" s="35">
        <v>279.03016169162402</v>
      </c>
      <c r="AC31" s="35">
        <v>98.675737099972096</v>
      </c>
      <c r="AD31" s="35">
        <v>16.651889406162301</v>
      </c>
      <c r="AE31" s="35">
        <v>21.1274651889801</v>
      </c>
      <c r="AF31" s="35">
        <v>19.562277266574402</v>
      </c>
      <c r="AG31" s="36">
        <v>0.61168354201660402</v>
      </c>
    </row>
    <row r="32" spans="1:33" x14ac:dyDescent="0.2">
      <c r="A32" s="41" t="s">
        <v>151</v>
      </c>
      <c r="B32" s="33"/>
      <c r="C32" s="35"/>
      <c r="D32" s="35"/>
      <c r="E32" s="35"/>
      <c r="F32" s="35"/>
      <c r="G32" s="35"/>
      <c r="H32" s="35"/>
      <c r="I32" s="35"/>
      <c r="J32" s="33">
        <v>0</v>
      </c>
      <c r="K32" s="35"/>
      <c r="L32" s="35"/>
      <c r="M32" s="35"/>
      <c r="N32" s="35">
        <v>0</v>
      </c>
      <c r="O32" s="35"/>
      <c r="P32" s="35"/>
      <c r="Q32" s="35">
        <v>0</v>
      </c>
      <c r="R32" s="33">
        <v>0</v>
      </c>
      <c r="S32" s="35"/>
      <c r="T32" s="35"/>
      <c r="U32" s="35"/>
      <c r="V32" s="35">
        <v>0</v>
      </c>
      <c r="W32" s="35"/>
      <c r="X32" s="35"/>
      <c r="Y32" s="35">
        <v>0</v>
      </c>
      <c r="Z32" s="33">
        <v>0</v>
      </c>
      <c r="AA32" s="35"/>
      <c r="AB32" s="35"/>
      <c r="AC32" s="35"/>
      <c r="AD32" s="35">
        <v>0</v>
      </c>
      <c r="AE32" s="35"/>
      <c r="AF32" s="35"/>
      <c r="AG32" s="36">
        <v>0</v>
      </c>
    </row>
    <row r="33" spans="1:33" x14ac:dyDescent="0.2">
      <c r="A33" s="277" t="s">
        <v>186</v>
      </c>
      <c r="B33" s="33"/>
      <c r="C33" s="35"/>
      <c r="D33" s="35"/>
      <c r="E33" s="35"/>
      <c r="F33" s="35"/>
      <c r="G33" s="35"/>
      <c r="H33" s="35"/>
      <c r="I33" s="35"/>
      <c r="J33" s="33">
        <v>0</v>
      </c>
      <c r="K33" s="35"/>
      <c r="L33" s="35"/>
      <c r="M33" s="35"/>
      <c r="N33" s="35">
        <v>0</v>
      </c>
      <c r="O33" s="35"/>
      <c r="P33" s="35"/>
      <c r="Q33" s="35">
        <v>0</v>
      </c>
      <c r="R33" s="33">
        <v>0</v>
      </c>
      <c r="S33" s="35"/>
      <c r="T33" s="35"/>
      <c r="U33" s="35"/>
      <c r="V33" s="35">
        <v>0</v>
      </c>
      <c r="W33" s="35"/>
      <c r="X33" s="35"/>
      <c r="Y33" s="35">
        <v>0</v>
      </c>
      <c r="Z33" s="33">
        <v>0</v>
      </c>
      <c r="AA33" s="35"/>
      <c r="AB33" s="35"/>
      <c r="AC33" s="35"/>
      <c r="AD33" s="35">
        <v>0</v>
      </c>
      <c r="AE33" s="35"/>
      <c r="AF33" s="35"/>
      <c r="AG33" s="36">
        <v>0</v>
      </c>
    </row>
    <row r="34" spans="1:33" x14ac:dyDescent="0.2">
      <c r="A34" s="46" t="s">
        <v>24</v>
      </c>
      <c r="B34" s="33">
        <v>101.24716868</v>
      </c>
      <c r="C34" s="35">
        <v>64.608076780000005</v>
      </c>
      <c r="D34" s="35">
        <v>18.603352040000001</v>
      </c>
      <c r="E34" s="35">
        <v>46.00472474</v>
      </c>
      <c r="F34" s="35">
        <v>36.639091899999997</v>
      </c>
      <c r="G34" s="35">
        <v>14.59880551</v>
      </c>
      <c r="H34" s="35">
        <v>4.8883706800000004</v>
      </c>
      <c r="I34" s="35">
        <v>17.151915710000001</v>
      </c>
      <c r="J34" s="33">
        <v>106.47388804000001</v>
      </c>
      <c r="K34" s="35">
        <v>70.080384210000005</v>
      </c>
      <c r="L34" s="35">
        <v>19.569532519999999</v>
      </c>
      <c r="M34" s="35">
        <v>50.510851690000003</v>
      </c>
      <c r="N34" s="35">
        <v>36.39350383</v>
      </c>
      <c r="O34" s="35">
        <v>13.519239839999999</v>
      </c>
      <c r="P34" s="35">
        <v>5.5373455199999997</v>
      </c>
      <c r="Q34" s="35">
        <v>17.336918470000001</v>
      </c>
      <c r="R34" s="33">
        <v>-5.2267193599999997</v>
      </c>
      <c r="S34" s="35">
        <v>-5.4723074299999999</v>
      </c>
      <c r="T34" s="35">
        <v>-0.96618048000000001</v>
      </c>
      <c r="U34" s="35">
        <v>-4.5061269499999996</v>
      </c>
      <c r="V34" s="35">
        <v>0.24558806999999999</v>
      </c>
      <c r="W34" s="35">
        <v>1.07956567</v>
      </c>
      <c r="X34" s="35">
        <v>-0.64897484000000005</v>
      </c>
      <c r="Y34" s="35">
        <v>-0.18500275999999999</v>
      </c>
      <c r="Z34" s="33">
        <v>-4.90892129160948</v>
      </c>
      <c r="AA34" s="35">
        <v>-7.8086150521120299</v>
      </c>
      <c r="AB34" s="35">
        <v>-4.9371668894623104</v>
      </c>
      <c r="AC34" s="35">
        <v>-8.9211066518051005</v>
      </c>
      <c r="AD34" s="35">
        <v>0.67481293130549302</v>
      </c>
      <c r="AE34" s="35">
        <v>7.9854021585284602</v>
      </c>
      <c r="AF34" s="35">
        <v>-11.719962889366499</v>
      </c>
      <c r="AG34" s="36">
        <v>-1.0671029013612201</v>
      </c>
    </row>
    <row r="35" spans="1:33" x14ac:dyDescent="0.2">
      <c r="A35" s="39" t="s">
        <v>25</v>
      </c>
      <c r="B35" s="33">
        <v>279.67324995000001</v>
      </c>
      <c r="C35" s="35">
        <v>265.13859665000001</v>
      </c>
      <c r="D35" s="35">
        <v>72.748481290000001</v>
      </c>
      <c r="E35" s="35">
        <v>192.39011536000001</v>
      </c>
      <c r="F35" s="35">
        <v>14.5346533</v>
      </c>
      <c r="G35" s="35">
        <v>13.576884570000001</v>
      </c>
      <c r="H35" s="35">
        <v>-12.3476468</v>
      </c>
      <c r="I35" s="35">
        <v>13.305415529999999</v>
      </c>
      <c r="J35" s="33">
        <v>295.415234</v>
      </c>
      <c r="K35" s="35">
        <v>265.84226059999997</v>
      </c>
      <c r="L35" s="35">
        <v>88.64884275</v>
      </c>
      <c r="M35" s="35">
        <v>177.19341785</v>
      </c>
      <c r="N35" s="35">
        <v>29.572973399999999</v>
      </c>
      <c r="O35" s="35">
        <v>42.537229709999998</v>
      </c>
      <c r="P35" s="35">
        <v>9.2310564599999996</v>
      </c>
      <c r="Q35" s="35">
        <v>-22.195312770000001</v>
      </c>
      <c r="R35" s="33">
        <v>-15.741984049999999</v>
      </c>
      <c r="S35" s="35">
        <v>-0.70366395000000004</v>
      </c>
      <c r="T35" s="35">
        <v>-15.900361459999999</v>
      </c>
      <c r="U35" s="35">
        <v>15.19669751</v>
      </c>
      <c r="V35" s="35">
        <v>-15.0383201</v>
      </c>
      <c r="W35" s="35">
        <v>-28.960345140000001</v>
      </c>
      <c r="X35" s="35">
        <v>-21.578703260000001</v>
      </c>
      <c r="Y35" s="35">
        <v>35.500728299999999</v>
      </c>
      <c r="Z35" s="33">
        <v>-5.3287651543386598</v>
      </c>
      <c r="AA35" s="35">
        <v>-0.26469228346608498</v>
      </c>
      <c r="AB35" s="35">
        <v>-17.936344081603899</v>
      </c>
      <c r="AC35" s="35">
        <v>8.5763329667609298</v>
      </c>
      <c r="AD35" s="35">
        <v>-50.851566045097101</v>
      </c>
      <c r="AE35" s="35">
        <v>-68.082348891638702</v>
      </c>
      <c r="AF35" s="35">
        <v>-233.76201146103699</v>
      </c>
      <c r="AG35" s="36">
        <v>159.946961179948</v>
      </c>
    </row>
    <row r="36" spans="1:33" x14ac:dyDescent="0.2">
      <c r="A36" s="40" t="s">
        <v>26</v>
      </c>
      <c r="B36" s="33">
        <v>1554.88337176</v>
      </c>
      <c r="C36" s="35">
        <v>1369.62080081</v>
      </c>
      <c r="D36" s="35">
        <v>444.33684771999998</v>
      </c>
      <c r="E36" s="35">
        <v>925.28395308999995</v>
      </c>
      <c r="F36" s="35">
        <v>185.26257095</v>
      </c>
      <c r="G36" s="35">
        <v>21.290371629999999</v>
      </c>
      <c r="H36" s="35">
        <v>57.144115419999999</v>
      </c>
      <c r="I36" s="35">
        <v>106.8280839</v>
      </c>
      <c r="J36" s="33">
        <v>1289.88570789</v>
      </c>
      <c r="K36" s="35">
        <v>1095.0179788400001</v>
      </c>
      <c r="L36" s="35">
        <v>237.28392471000001</v>
      </c>
      <c r="M36" s="35">
        <v>857.73405413</v>
      </c>
      <c r="N36" s="35">
        <v>194.86772905000001</v>
      </c>
      <c r="O36" s="35">
        <v>112.56823669000001</v>
      </c>
      <c r="P36" s="35">
        <v>60.613342500000002</v>
      </c>
      <c r="Q36" s="35">
        <v>21.68614986</v>
      </c>
      <c r="R36" s="33">
        <v>264.99766387</v>
      </c>
      <c r="S36" s="35">
        <v>274.60282196999998</v>
      </c>
      <c r="T36" s="35">
        <v>207.05292301</v>
      </c>
      <c r="U36" s="35">
        <v>67.549898959999993</v>
      </c>
      <c r="V36" s="35">
        <v>-9.6051581000000006</v>
      </c>
      <c r="W36" s="35">
        <v>-91.277865059999996</v>
      </c>
      <c r="X36" s="35">
        <v>-3.46922708</v>
      </c>
      <c r="Y36" s="35">
        <v>85.141934039999995</v>
      </c>
      <c r="Z36" s="33">
        <v>20.5442747562095</v>
      </c>
      <c r="AA36" s="35">
        <v>25.077471537124801</v>
      </c>
      <c r="AB36" s="35">
        <v>87.259566050693394</v>
      </c>
      <c r="AC36" s="35">
        <v>7.8753896542578001</v>
      </c>
      <c r="AD36" s="35">
        <v>-4.9290655496557196</v>
      </c>
      <c r="AE36" s="35">
        <v>-81.0866970505799</v>
      </c>
      <c r="AF36" s="35">
        <v>-5.7235369918760002</v>
      </c>
      <c r="AG36" s="36">
        <v>392.609728281201</v>
      </c>
    </row>
    <row r="37" spans="1:33" x14ac:dyDescent="0.2">
      <c r="A37" s="46" t="s">
        <v>27</v>
      </c>
      <c r="B37" s="33">
        <v>1549.4419077299999</v>
      </c>
      <c r="C37" s="35">
        <v>1369.0967320499999</v>
      </c>
      <c r="D37" s="35">
        <v>444.33684771999998</v>
      </c>
      <c r="E37" s="35">
        <v>924.75988432999998</v>
      </c>
      <c r="F37" s="35">
        <v>180.34517568000001</v>
      </c>
      <c r="G37" s="35">
        <v>19.876976580000001</v>
      </c>
      <c r="H37" s="35">
        <v>56.880011609999997</v>
      </c>
      <c r="I37" s="35">
        <v>103.58818749</v>
      </c>
      <c r="J37" s="33">
        <v>1282.9375024200001</v>
      </c>
      <c r="K37" s="35">
        <v>1093.63963061</v>
      </c>
      <c r="L37" s="35">
        <v>237.28392471000001</v>
      </c>
      <c r="M37" s="35">
        <v>856.35570589999998</v>
      </c>
      <c r="N37" s="35">
        <v>189.29787181</v>
      </c>
      <c r="O37" s="35">
        <v>112.80016675</v>
      </c>
      <c r="P37" s="35">
        <v>60.368457030000002</v>
      </c>
      <c r="Q37" s="35">
        <v>16.129248029999999</v>
      </c>
      <c r="R37" s="33">
        <v>266.50440530999998</v>
      </c>
      <c r="S37" s="35">
        <v>275.45710143999997</v>
      </c>
      <c r="T37" s="35">
        <v>207.05292301</v>
      </c>
      <c r="U37" s="35">
        <v>68.404178430000002</v>
      </c>
      <c r="V37" s="35">
        <v>-8.9526961299999996</v>
      </c>
      <c r="W37" s="35">
        <v>-92.923190169999998</v>
      </c>
      <c r="X37" s="35">
        <v>-3.4884454200000001</v>
      </c>
      <c r="Y37" s="35">
        <v>87.458939459999996</v>
      </c>
      <c r="Z37" s="33">
        <v>20.772984249606399</v>
      </c>
      <c r="AA37" s="35">
        <v>25.1871908927037</v>
      </c>
      <c r="AB37" s="35">
        <v>87.259566050693394</v>
      </c>
      <c r="AC37" s="35">
        <v>7.98782304581127</v>
      </c>
      <c r="AD37" s="35">
        <v>-4.7294224939760001</v>
      </c>
      <c r="AE37" s="35">
        <v>-82.3785929110783</v>
      </c>
      <c r="AF37" s="35">
        <v>-5.7785896668957797</v>
      </c>
      <c r="AG37" s="36">
        <v>542.23817066566596</v>
      </c>
    </row>
    <row r="38" spans="1:33" x14ac:dyDescent="0.2">
      <c r="A38" s="46" t="s">
        <v>28</v>
      </c>
      <c r="B38" s="33">
        <v>5.4414640299999997</v>
      </c>
      <c r="C38" s="35">
        <v>0.52406876000000002</v>
      </c>
      <c r="D38" s="35">
        <v>0</v>
      </c>
      <c r="E38" s="35">
        <v>0.52406876000000002</v>
      </c>
      <c r="F38" s="35">
        <v>4.9173952700000001</v>
      </c>
      <c r="G38" s="35">
        <v>1.4133950500000001</v>
      </c>
      <c r="H38" s="35">
        <v>0.26410380999999999</v>
      </c>
      <c r="I38" s="35">
        <v>3.2398964100000001</v>
      </c>
      <c r="J38" s="33">
        <v>6.9482054700000004</v>
      </c>
      <c r="K38" s="35">
        <v>1.3783482300000001</v>
      </c>
      <c r="L38" s="35">
        <v>0</v>
      </c>
      <c r="M38" s="35">
        <v>1.3783482300000001</v>
      </c>
      <c r="N38" s="35">
        <v>5.5698572400000002</v>
      </c>
      <c r="O38" s="35">
        <v>-0.23193005999999999</v>
      </c>
      <c r="P38" s="35">
        <v>0.24488546999999999</v>
      </c>
      <c r="Q38" s="35">
        <v>5.5569018300000002</v>
      </c>
      <c r="R38" s="33">
        <v>-1.5067414400000001</v>
      </c>
      <c r="S38" s="35">
        <v>-0.85427947000000004</v>
      </c>
      <c r="T38" s="35">
        <v>0</v>
      </c>
      <c r="U38" s="35">
        <v>-0.85427947000000004</v>
      </c>
      <c r="V38" s="35">
        <v>-0.65246196999999995</v>
      </c>
      <c r="W38" s="35">
        <v>1.6453251099999999</v>
      </c>
      <c r="X38" s="35">
        <v>1.921834E-2</v>
      </c>
      <c r="Y38" s="35">
        <v>-2.3170054200000001</v>
      </c>
      <c r="Z38" s="33">
        <v>-21.685332227229001</v>
      </c>
      <c r="AA38" s="35">
        <v>-61.978493635095397</v>
      </c>
      <c r="AB38" s="35">
        <v>0</v>
      </c>
      <c r="AC38" s="35">
        <v>-61.978493635095397</v>
      </c>
      <c r="AD38" s="35">
        <v>-11.7141596612986</v>
      </c>
      <c r="AE38" s="35">
        <v>709.405719120669</v>
      </c>
      <c r="AF38" s="35">
        <v>7.8478890560554699</v>
      </c>
      <c r="AG38" s="36">
        <v>-41.695993394938199</v>
      </c>
    </row>
    <row r="39" spans="1:33" x14ac:dyDescent="0.2">
      <c r="A39" s="40" t="s">
        <v>29</v>
      </c>
      <c r="B39" s="33">
        <v>-2579.5955700899999</v>
      </c>
      <c r="C39" s="35">
        <v>-908.31387469000003</v>
      </c>
      <c r="D39" s="35">
        <v>-334.76706610999997</v>
      </c>
      <c r="E39" s="35">
        <v>-573.54680857999995</v>
      </c>
      <c r="F39" s="35">
        <v>-1671.2816954</v>
      </c>
      <c r="G39" s="35">
        <v>-1466.3906215300001</v>
      </c>
      <c r="H39" s="35">
        <v>-39.451305140000002</v>
      </c>
      <c r="I39" s="35">
        <v>-165.43976873</v>
      </c>
      <c r="J39" s="33">
        <v>-2667.2657496400002</v>
      </c>
      <c r="K39" s="35">
        <v>-949.89782015000003</v>
      </c>
      <c r="L39" s="35">
        <v>-361.60796281</v>
      </c>
      <c r="M39" s="35">
        <v>-588.28985734000003</v>
      </c>
      <c r="N39" s="35">
        <v>-1717.3679294900001</v>
      </c>
      <c r="O39" s="35">
        <v>-1502.09680321</v>
      </c>
      <c r="P39" s="35">
        <v>-39.499525640000002</v>
      </c>
      <c r="Q39" s="35">
        <v>-175.77160064</v>
      </c>
      <c r="R39" s="33">
        <v>87.67017955</v>
      </c>
      <c r="S39" s="35">
        <v>41.583945460000002</v>
      </c>
      <c r="T39" s="35">
        <v>26.840896699999998</v>
      </c>
      <c r="U39" s="35">
        <v>14.743048760000001</v>
      </c>
      <c r="V39" s="35">
        <v>46.086234089999998</v>
      </c>
      <c r="W39" s="35">
        <v>35.70618168</v>
      </c>
      <c r="X39" s="35">
        <v>4.8220499999999999E-2</v>
      </c>
      <c r="Y39" s="35">
        <v>10.33183191</v>
      </c>
      <c r="Z39" s="33">
        <v>3.2868933124430102</v>
      </c>
      <c r="AA39" s="35">
        <v>4.3777282753879199</v>
      </c>
      <c r="AB39" s="35">
        <v>7.4226508983440302</v>
      </c>
      <c r="AC39" s="35">
        <v>2.50608583099867</v>
      </c>
      <c r="AD39" s="35">
        <v>2.6835387629304401</v>
      </c>
      <c r="AE39" s="35">
        <v>2.3770892530824499</v>
      </c>
      <c r="AF39" s="35">
        <v>0.122078681246664</v>
      </c>
      <c r="AG39" s="36">
        <v>5.87798704249201</v>
      </c>
    </row>
    <row r="40" spans="1:33" x14ac:dyDescent="0.2">
      <c r="A40" s="46" t="s">
        <v>31</v>
      </c>
      <c r="B40" s="33">
        <v>-2484.1976320799999</v>
      </c>
      <c r="C40" s="35">
        <v>-817.96166947999996</v>
      </c>
      <c r="D40" s="35">
        <v>-303.92006035999998</v>
      </c>
      <c r="E40" s="35">
        <v>-514.04160911999998</v>
      </c>
      <c r="F40" s="35">
        <v>-1666.2359626</v>
      </c>
      <c r="G40" s="35">
        <v>-1452.28002993</v>
      </c>
      <c r="H40" s="35">
        <v>-42.775435459999997</v>
      </c>
      <c r="I40" s="35">
        <v>-171.18049721</v>
      </c>
      <c r="J40" s="33">
        <v>-2606.19692029</v>
      </c>
      <c r="K40" s="35">
        <v>-905.72610989999998</v>
      </c>
      <c r="L40" s="35">
        <v>-337.97699031000002</v>
      </c>
      <c r="M40" s="35">
        <v>-567.74911958999996</v>
      </c>
      <c r="N40" s="35">
        <v>-1700.47081039</v>
      </c>
      <c r="O40" s="35">
        <v>-1482.9217487999999</v>
      </c>
      <c r="P40" s="35">
        <v>-42.04875826</v>
      </c>
      <c r="Q40" s="35">
        <v>-175.50030333000001</v>
      </c>
      <c r="R40" s="33">
        <v>121.99928821</v>
      </c>
      <c r="S40" s="35">
        <v>87.76444042</v>
      </c>
      <c r="T40" s="35">
        <v>34.056929949999997</v>
      </c>
      <c r="U40" s="35">
        <v>53.707510470000003</v>
      </c>
      <c r="V40" s="35">
        <v>34.234847790000003</v>
      </c>
      <c r="W40" s="35">
        <v>30.641718869999998</v>
      </c>
      <c r="X40" s="35">
        <v>-0.72667720000000002</v>
      </c>
      <c r="Y40" s="35">
        <v>4.31980612</v>
      </c>
      <c r="Z40" s="33">
        <v>4.6811231822200403</v>
      </c>
      <c r="AA40" s="35">
        <v>9.6899536692930202</v>
      </c>
      <c r="AB40" s="35">
        <v>10.076700759647</v>
      </c>
      <c r="AC40" s="35">
        <v>9.4597258924478602</v>
      </c>
      <c r="AD40" s="35">
        <v>2.0132570098129601</v>
      </c>
      <c r="AE40" s="35">
        <v>2.0663072002818499</v>
      </c>
      <c r="AF40" s="35">
        <v>-1.72817754927919</v>
      </c>
      <c r="AG40" s="36">
        <v>2.4614237343381098</v>
      </c>
    </row>
    <row r="41" spans="1:33" x14ac:dyDescent="0.2">
      <c r="A41" s="46" t="s">
        <v>32</v>
      </c>
      <c r="B41" s="33">
        <v>4.1919656999999999</v>
      </c>
      <c r="C41" s="35">
        <v>1.94471433</v>
      </c>
      <c r="D41" s="35">
        <v>0.41983218</v>
      </c>
      <c r="E41" s="35">
        <v>1.52488215</v>
      </c>
      <c r="F41" s="35">
        <v>2.2472513699999999</v>
      </c>
      <c r="G41" s="35">
        <v>2.18304294</v>
      </c>
      <c r="H41" s="35">
        <v>4.2828800000000002E-3</v>
      </c>
      <c r="I41" s="35">
        <v>5.9925550000000001E-2</v>
      </c>
      <c r="J41" s="33">
        <v>5.1947026300000001</v>
      </c>
      <c r="K41" s="35">
        <v>3.0250187999999998</v>
      </c>
      <c r="L41" s="35">
        <v>0.59870522000000004</v>
      </c>
      <c r="M41" s="35">
        <v>2.42631358</v>
      </c>
      <c r="N41" s="35">
        <v>2.1696838299999999</v>
      </c>
      <c r="O41" s="35">
        <v>2.1018627699999999</v>
      </c>
      <c r="P41" s="35">
        <v>4.4072599999999997E-3</v>
      </c>
      <c r="Q41" s="35">
        <v>6.3413800000000006E-2</v>
      </c>
      <c r="R41" s="33">
        <v>-1.00273693</v>
      </c>
      <c r="S41" s="35">
        <v>-1.08030447</v>
      </c>
      <c r="T41" s="35">
        <v>-0.17887304000000001</v>
      </c>
      <c r="U41" s="35">
        <v>-0.90143143000000003</v>
      </c>
      <c r="V41" s="35">
        <v>7.7567540000000004E-2</v>
      </c>
      <c r="W41" s="35">
        <v>8.1180169999999996E-2</v>
      </c>
      <c r="X41" s="35">
        <v>-1.2438E-4</v>
      </c>
      <c r="Y41" s="35">
        <v>-3.48825E-3</v>
      </c>
      <c r="Z41" s="33">
        <v>-19.303067016946802</v>
      </c>
      <c r="AA41" s="35">
        <v>-35.7123225151526</v>
      </c>
      <c r="AB41" s="35">
        <v>-29.876646139814799</v>
      </c>
      <c r="AC41" s="35">
        <v>-37.152305350407303</v>
      </c>
      <c r="AD41" s="35">
        <v>3.5750619019915</v>
      </c>
      <c r="AE41" s="35">
        <v>3.8622963953065299</v>
      </c>
      <c r="AF41" s="35">
        <v>-2.8221616151531799</v>
      </c>
      <c r="AG41" s="36">
        <v>-5.5007742794155199</v>
      </c>
    </row>
    <row r="42" spans="1:33" x14ac:dyDescent="0.2">
      <c r="A42" s="46" t="s">
        <v>33</v>
      </c>
      <c r="B42" s="33">
        <v>-95.327617129999993</v>
      </c>
      <c r="C42" s="35">
        <v>-59.704977020000001</v>
      </c>
      <c r="D42" s="35">
        <v>0.28384925</v>
      </c>
      <c r="E42" s="35">
        <v>-59.988826269999997</v>
      </c>
      <c r="F42" s="35">
        <v>-35.622640109999999</v>
      </c>
      <c r="G42" s="35">
        <v>-31.801878460000001</v>
      </c>
      <c r="H42" s="35">
        <v>-1.15945834</v>
      </c>
      <c r="I42" s="35">
        <v>-2.6613033100000001</v>
      </c>
      <c r="J42" s="33">
        <v>-61.134273669999999</v>
      </c>
      <c r="K42" s="35">
        <v>-26.592096309999999</v>
      </c>
      <c r="L42" s="35">
        <v>0.11258862</v>
      </c>
      <c r="M42" s="35">
        <v>-26.704684929999999</v>
      </c>
      <c r="N42" s="35">
        <v>-34.542177359999997</v>
      </c>
      <c r="O42" s="35">
        <v>-25.379587470000001</v>
      </c>
      <c r="P42" s="35">
        <v>-1.7507001200000001</v>
      </c>
      <c r="Q42" s="35">
        <v>-7.4118897700000002</v>
      </c>
      <c r="R42" s="33">
        <v>-34.193343460000001</v>
      </c>
      <c r="S42" s="35">
        <v>-33.112880709999999</v>
      </c>
      <c r="T42" s="35">
        <v>0.17126063</v>
      </c>
      <c r="U42" s="35">
        <v>-33.284141339999998</v>
      </c>
      <c r="V42" s="35">
        <v>-1.0804627499999999</v>
      </c>
      <c r="W42" s="35">
        <v>-6.4222909899999996</v>
      </c>
      <c r="X42" s="35">
        <v>0.59124178000000005</v>
      </c>
      <c r="Y42" s="35">
        <v>4.7505864600000001</v>
      </c>
      <c r="Z42" s="33">
        <v>-55.931544463215701</v>
      </c>
      <c r="AA42" s="35">
        <v>-124.521513174378</v>
      </c>
      <c r="AB42" s="35">
        <v>152.11184753840999</v>
      </c>
      <c r="AC42" s="35">
        <v>-124.63783574772199</v>
      </c>
      <c r="AD42" s="35">
        <v>-3.1279520649186998</v>
      </c>
      <c r="AE42" s="35">
        <v>-25.3049463376483</v>
      </c>
      <c r="AF42" s="35">
        <v>33.771733562227702</v>
      </c>
      <c r="AG42" s="36">
        <v>64.094132635758299</v>
      </c>
    </row>
    <row r="43" spans="1:33" x14ac:dyDescent="0.2">
      <c r="A43" s="46" t="s">
        <v>34</v>
      </c>
      <c r="B43" s="33">
        <v>-13.88095598</v>
      </c>
      <c r="C43" s="35">
        <v>-8.5803532899999997</v>
      </c>
      <c r="D43" s="35">
        <v>-0.51310241999999995</v>
      </c>
      <c r="E43" s="35">
        <v>-8.0672508700000005</v>
      </c>
      <c r="F43" s="35">
        <v>-5.3006026899999998</v>
      </c>
      <c r="G43" s="35">
        <v>-0.9469592</v>
      </c>
      <c r="H43" s="35">
        <v>-0.10649989999999999</v>
      </c>
      <c r="I43" s="35">
        <v>-4.2471435900000003</v>
      </c>
      <c r="J43" s="33">
        <v>-5.3380998200000001</v>
      </c>
      <c r="K43" s="35">
        <v>-2.3550193099999999</v>
      </c>
      <c r="L43" s="35">
        <v>-0.41911185000000001</v>
      </c>
      <c r="M43" s="35">
        <v>-1.9359074599999999</v>
      </c>
      <c r="N43" s="35">
        <v>-2.9830805100000002</v>
      </c>
      <c r="O43" s="35">
        <v>-1.33818343</v>
      </c>
      <c r="P43" s="35">
        <v>-0.84781561999999999</v>
      </c>
      <c r="Q43" s="35">
        <v>-0.79708146000000002</v>
      </c>
      <c r="R43" s="33">
        <v>-8.5428561599999995</v>
      </c>
      <c r="S43" s="35">
        <v>-6.2253339800000003</v>
      </c>
      <c r="T43" s="35">
        <v>-9.3990569999999996E-2</v>
      </c>
      <c r="U43" s="35">
        <v>-6.1313434100000004</v>
      </c>
      <c r="V43" s="35">
        <v>-2.3175221800000001</v>
      </c>
      <c r="W43" s="35">
        <v>0.39122423000000001</v>
      </c>
      <c r="X43" s="35">
        <v>0.74131572000000001</v>
      </c>
      <c r="Y43" s="35">
        <v>-3.4500621300000001</v>
      </c>
      <c r="Z43" s="33">
        <v>-160.03552664925601</v>
      </c>
      <c r="AA43" s="35">
        <v>-264.34322442986701</v>
      </c>
      <c r="AB43" s="35">
        <v>-22.426130399319401</v>
      </c>
      <c r="AC43" s="35">
        <v>-316.71676134767301</v>
      </c>
      <c r="AD43" s="35">
        <v>-77.6888914741359</v>
      </c>
      <c r="AE43" s="35">
        <v>29.2354711042865</v>
      </c>
      <c r="AF43" s="35">
        <v>87.438318251319799</v>
      </c>
      <c r="AG43" s="36">
        <v>-432.83683075504001</v>
      </c>
    </row>
    <row r="44" spans="1:33" x14ac:dyDescent="0.2">
      <c r="A44" s="46" t="s">
        <v>35</v>
      </c>
      <c r="B44" s="33">
        <v>-48.197462420000001</v>
      </c>
      <c r="C44" s="35">
        <v>-43.328296080000001</v>
      </c>
      <c r="D44" s="35">
        <v>-36.882233769999999</v>
      </c>
      <c r="E44" s="35">
        <v>-6.4460623100000003</v>
      </c>
      <c r="F44" s="35">
        <v>-4.8691663399999996</v>
      </c>
      <c r="G44" s="35">
        <v>-1.6992977499999999</v>
      </c>
      <c r="H44" s="35">
        <v>-0.94594548000000001</v>
      </c>
      <c r="I44" s="35">
        <v>-2.2239231099999999</v>
      </c>
      <c r="J44" s="33">
        <v>-51.200249829999997</v>
      </c>
      <c r="K44" s="35">
        <v>-35.536536890000001</v>
      </c>
      <c r="L44" s="35">
        <v>-31.167509030000002</v>
      </c>
      <c r="M44" s="35">
        <v>-4.3690278600000001</v>
      </c>
      <c r="N44" s="35">
        <v>-15.66371294</v>
      </c>
      <c r="O44" s="35">
        <v>-12.294458909999999</v>
      </c>
      <c r="P44" s="35">
        <v>-1.43470622</v>
      </c>
      <c r="Q44" s="35">
        <v>-1.93454781</v>
      </c>
      <c r="R44" s="33">
        <v>3.0027874099999998</v>
      </c>
      <c r="S44" s="35">
        <v>-7.7917591899999996</v>
      </c>
      <c r="T44" s="35">
        <v>-5.7147247400000003</v>
      </c>
      <c r="U44" s="35">
        <v>-2.0770344500000002</v>
      </c>
      <c r="V44" s="35">
        <v>10.7945466</v>
      </c>
      <c r="W44" s="35">
        <v>10.59516116</v>
      </c>
      <c r="X44" s="35">
        <v>0.48876074000000003</v>
      </c>
      <c r="Y44" s="35">
        <v>-0.2893753</v>
      </c>
      <c r="Z44" s="33">
        <v>5.8647905429566096</v>
      </c>
      <c r="AA44" s="35">
        <v>-21.926050965851399</v>
      </c>
      <c r="AB44" s="35">
        <v>-18.335519641622099</v>
      </c>
      <c r="AC44" s="35">
        <v>-47.539968078848602</v>
      </c>
      <c r="AD44" s="35">
        <v>68.914354095664393</v>
      </c>
      <c r="AE44" s="35">
        <v>86.178344549853804</v>
      </c>
      <c r="AF44" s="35">
        <v>34.066956230244799</v>
      </c>
      <c r="AG44" s="36">
        <v>-14.9582914676066</v>
      </c>
    </row>
    <row r="45" spans="1:33" x14ac:dyDescent="0.2">
      <c r="A45" s="46" t="s">
        <v>36</v>
      </c>
      <c r="B45" s="33">
        <v>12.721742750000001</v>
      </c>
      <c r="C45" s="35">
        <v>2.9460450900000001</v>
      </c>
      <c r="D45" s="35">
        <v>0.36940898999999999</v>
      </c>
      <c r="E45" s="35">
        <v>2.5766361</v>
      </c>
      <c r="F45" s="35">
        <v>9.7756976600000005</v>
      </c>
      <c r="G45" s="35">
        <v>2.6391178900000001</v>
      </c>
      <c r="H45" s="35">
        <v>0.84751182000000003</v>
      </c>
      <c r="I45" s="35">
        <v>6.2890679499999997</v>
      </c>
      <c r="J45" s="33">
        <v>15.5498665</v>
      </c>
      <c r="K45" s="35">
        <v>7.9621074600000004</v>
      </c>
      <c r="L45" s="35">
        <v>1.1340473600000001</v>
      </c>
      <c r="M45" s="35">
        <v>6.8280601000000001</v>
      </c>
      <c r="N45" s="35">
        <v>7.5877590399999999</v>
      </c>
      <c r="O45" s="35">
        <v>2.4204557900000001</v>
      </c>
      <c r="P45" s="35">
        <v>2.0959620399999999</v>
      </c>
      <c r="Q45" s="35">
        <v>3.0713412099999999</v>
      </c>
      <c r="R45" s="33">
        <v>-2.82812375</v>
      </c>
      <c r="S45" s="35">
        <v>-5.0160623700000002</v>
      </c>
      <c r="T45" s="35">
        <v>-0.76463837000000001</v>
      </c>
      <c r="U45" s="35">
        <v>-4.2514240000000001</v>
      </c>
      <c r="V45" s="35">
        <v>2.1879386200000002</v>
      </c>
      <c r="W45" s="35">
        <v>0.2186621</v>
      </c>
      <c r="X45" s="35">
        <v>-1.2484502200000001</v>
      </c>
      <c r="Y45" s="35">
        <v>3.2177267399999998</v>
      </c>
      <c r="Z45" s="33">
        <v>-18.187447139819501</v>
      </c>
      <c r="AA45" s="35">
        <v>-62.999179491104201</v>
      </c>
      <c r="AB45" s="35">
        <v>-67.425611748701598</v>
      </c>
      <c r="AC45" s="35">
        <v>-62.264009656271199</v>
      </c>
      <c r="AD45" s="35">
        <v>28.8351093974645</v>
      </c>
      <c r="AE45" s="35">
        <v>9.0339224911023894</v>
      </c>
      <c r="AF45" s="35">
        <v>-59.564543449460601</v>
      </c>
      <c r="AG45" s="36">
        <v>104.76617607719299</v>
      </c>
    </row>
    <row r="46" spans="1:33" x14ac:dyDescent="0.2">
      <c r="A46" s="46" t="s">
        <v>37</v>
      </c>
      <c r="B46" s="52">
        <v>45.094389069999998</v>
      </c>
      <c r="C46" s="37">
        <v>16.370661760000001</v>
      </c>
      <c r="D46" s="37">
        <v>5.4752400200000002</v>
      </c>
      <c r="E46" s="37">
        <v>10.89542174</v>
      </c>
      <c r="F46" s="37">
        <v>28.723727310000001</v>
      </c>
      <c r="G46" s="37">
        <v>15.51538298</v>
      </c>
      <c r="H46" s="37">
        <v>4.6842393400000004</v>
      </c>
      <c r="I46" s="37">
        <v>8.5241049899999997</v>
      </c>
      <c r="J46" s="52">
        <v>35.859224840000003</v>
      </c>
      <c r="K46" s="37">
        <v>9.3248160000000002</v>
      </c>
      <c r="L46" s="37">
        <v>6.1103071800000004</v>
      </c>
      <c r="M46" s="37">
        <v>3.2145088199999998</v>
      </c>
      <c r="N46" s="37">
        <v>26.534408840000001</v>
      </c>
      <c r="O46" s="37">
        <v>15.314856839999999</v>
      </c>
      <c r="P46" s="37">
        <v>4.4820852799999997</v>
      </c>
      <c r="Q46" s="37">
        <v>6.7374667199999996</v>
      </c>
      <c r="R46" s="52">
        <v>9.2351642300000005</v>
      </c>
      <c r="S46" s="37">
        <v>7.0458457599999997</v>
      </c>
      <c r="T46" s="37">
        <v>-0.63506715999999996</v>
      </c>
      <c r="U46" s="37">
        <v>7.6809129199999999</v>
      </c>
      <c r="V46" s="37">
        <v>2.1893184699999999</v>
      </c>
      <c r="W46" s="37">
        <v>0.20052613999999999</v>
      </c>
      <c r="X46" s="37">
        <v>0.20215406</v>
      </c>
      <c r="Y46" s="37">
        <v>1.7866382700000001</v>
      </c>
      <c r="Z46" s="52">
        <v>25.753942733582001</v>
      </c>
      <c r="AA46" s="37">
        <v>75.560158613317398</v>
      </c>
      <c r="AB46" s="37">
        <v>-10.3933753458202</v>
      </c>
      <c r="AC46" s="37">
        <v>238.94514994673401</v>
      </c>
      <c r="AD46" s="37">
        <v>8.2508658218141804</v>
      </c>
      <c r="AE46" s="37">
        <v>1.3093569342173501</v>
      </c>
      <c r="AF46" s="37">
        <v>4.51026804202173</v>
      </c>
      <c r="AG46" s="38">
        <v>26.517953175136402</v>
      </c>
    </row>
  </sheetData>
  <pageMargins left="0.7" right="0.7" top="0.75" bottom="0.75" header="0.3" footer="0.3"/>
  <pageSetup paperSize="9" orientation="portrait" r:id="rId1"/>
  <customProperties>
    <customPr name="_pios_id" r:id="rId2"/>
    <customPr name="CofWorksheetType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workbookViewId="0">
      <selection activeCell="B48" sqref="B48"/>
    </sheetView>
  </sheetViews>
  <sheetFormatPr baseColWidth="10" defaultColWidth="9.28515625" defaultRowHeight="10.199999999999999" x14ac:dyDescent="0.2"/>
  <cols>
    <col min="1" max="1" width="46" bestFit="1" customWidth="1"/>
    <col min="2" max="2" width="42.140625" bestFit="1" customWidth="1"/>
    <col min="3" max="3" width="16.85546875" bestFit="1" customWidth="1"/>
    <col min="4" max="4" width="21.85546875" bestFit="1" customWidth="1"/>
    <col min="5" max="5" width="16.85546875" bestFit="1" customWidth="1"/>
    <col min="6" max="6" width="18" bestFit="1" customWidth="1"/>
    <col min="7" max="7" width="37.42578125" bestFit="1" customWidth="1"/>
    <col min="8" max="8" width="41.5703125" bestFit="1" customWidth="1"/>
    <col min="9" max="9" width="25.85546875" bestFit="1" customWidth="1"/>
    <col min="10" max="10" width="42.140625" bestFit="1" customWidth="1"/>
    <col min="11" max="11" width="16.85546875" bestFit="1" customWidth="1"/>
    <col min="12" max="12" width="21.85546875" bestFit="1" customWidth="1"/>
    <col min="13" max="13" width="16.85546875" bestFit="1" customWidth="1"/>
    <col min="14" max="14" width="18" bestFit="1" customWidth="1"/>
    <col min="15" max="15" width="37.42578125" bestFit="1" customWidth="1"/>
    <col min="16" max="16" width="41.5703125" bestFit="1" customWidth="1"/>
    <col min="17" max="17" width="25.85546875" bestFit="1" customWidth="1"/>
    <col min="18" max="18" width="18.28515625" bestFit="1" customWidth="1"/>
    <col min="19" max="19" width="16.85546875" bestFit="1" customWidth="1"/>
    <col min="20" max="20" width="21.85546875" bestFit="1" customWidth="1"/>
    <col min="21" max="21" width="16.85546875" bestFit="1" customWidth="1"/>
    <col min="22" max="22" width="18" bestFit="1" customWidth="1"/>
    <col min="23" max="23" width="37.42578125" bestFit="1" customWidth="1"/>
    <col min="24" max="24" width="41.5703125" bestFit="1" customWidth="1"/>
    <col min="25" max="25" width="25.85546875" bestFit="1" customWidth="1"/>
    <col min="26" max="26" width="15.7109375" bestFit="1" customWidth="1"/>
    <col min="27" max="27" width="12.28515625" bestFit="1" customWidth="1"/>
    <col min="28" max="28" width="21.85546875" bestFit="1" customWidth="1"/>
    <col min="29" max="29" width="16.42578125" bestFit="1" customWidth="1"/>
    <col min="30" max="30" width="18" bestFit="1" customWidth="1"/>
    <col min="31" max="31" width="37.42578125" bestFit="1" customWidth="1"/>
    <col min="32" max="32" width="41.5703125" bestFit="1" customWidth="1"/>
    <col min="33" max="33" width="25.85546875" bestFit="1" customWidth="1"/>
    <col min="34" max="34" width="23.28515625" bestFit="1" customWidth="1"/>
    <col min="35" max="35" width="17.140625" bestFit="1" customWidth="1"/>
    <col min="36" max="36" width="19.140625" bestFit="1" customWidth="1"/>
    <col min="37" max="37" width="39.140625" bestFit="1" customWidth="1"/>
    <col min="38" max="38" width="43.42578125" bestFit="1" customWidth="1"/>
    <col min="39" max="39" width="27.42578125" bestFit="1" customWidth="1"/>
    <col min="40" max="40" width="16.42578125" bestFit="1" customWidth="1"/>
    <col min="41" max="41" width="39.7109375" bestFit="1" customWidth="1"/>
    <col min="42" max="42" width="19.85546875" bestFit="1" customWidth="1"/>
    <col min="43" max="50" width="17.140625" bestFit="1" customWidth="1"/>
    <col min="51" max="51" width="20.42578125" bestFit="1" customWidth="1"/>
    <col min="52" max="53" width="17.140625" bestFit="1" customWidth="1"/>
    <col min="54" max="54" width="20.28515625" bestFit="1" customWidth="1"/>
    <col min="55" max="57" width="17.140625" bestFit="1" customWidth="1"/>
    <col min="58" max="58" width="16.42578125" bestFit="1" customWidth="1"/>
    <col min="59" max="59" width="17.140625" bestFit="1" customWidth="1"/>
    <col min="60" max="60" width="17" bestFit="1" customWidth="1"/>
    <col min="61" max="61" width="19.85546875" bestFit="1" customWidth="1"/>
    <col min="62" max="62" width="4.7109375" bestFit="1" customWidth="1"/>
    <col min="63" max="63" width="6.42578125" bestFit="1" customWidth="1"/>
    <col min="64" max="64" width="7.42578125" bestFit="1" customWidth="1"/>
    <col min="65" max="65" width="7.7109375" bestFit="1" customWidth="1"/>
    <col min="66" max="66" width="9.140625" bestFit="1" customWidth="1"/>
    <col min="67" max="67" width="13" bestFit="1" customWidth="1"/>
    <col min="68" max="68" width="16.42578125" bestFit="1" customWidth="1"/>
    <col min="69" max="69" width="10.140625" bestFit="1" customWidth="1"/>
    <col min="70" max="70" width="20.42578125" bestFit="1" customWidth="1"/>
    <col min="71" max="71" width="7.140625" bestFit="1" customWidth="1"/>
    <col min="72" max="72" width="16.85546875" bestFit="1" customWidth="1"/>
    <col min="73" max="73" width="20.28515625" bestFit="1" customWidth="1"/>
    <col min="74" max="74" width="10.85546875" bestFit="1" customWidth="1"/>
    <col min="75" max="75" width="13.7109375" bestFit="1" customWidth="1"/>
    <col min="76" max="76" width="11" bestFit="1" customWidth="1"/>
    <col min="77" max="77" width="16.42578125" bestFit="1" customWidth="1"/>
  </cols>
  <sheetData>
    <row r="1" spans="1:33" x14ac:dyDescent="0.2">
      <c r="A1" s="31" t="s">
        <v>4</v>
      </c>
      <c r="B1" s="1" t="s">
        <v>182</v>
      </c>
      <c r="C1" s="51"/>
      <c r="D1" s="51"/>
      <c r="E1" s="51"/>
      <c r="F1" s="51"/>
      <c r="G1" s="51"/>
      <c r="H1" s="51"/>
      <c r="I1" s="51"/>
      <c r="J1" s="1" t="s">
        <v>183</v>
      </c>
      <c r="K1" s="51"/>
      <c r="L1" s="51"/>
      <c r="M1" s="51"/>
      <c r="N1" s="51"/>
      <c r="O1" s="51"/>
      <c r="P1" s="51"/>
      <c r="Q1" s="51"/>
      <c r="R1" s="1" t="s">
        <v>6</v>
      </c>
      <c r="S1" s="51"/>
      <c r="T1" s="51"/>
      <c r="U1" s="51"/>
      <c r="V1" s="51"/>
      <c r="W1" s="51"/>
      <c r="X1" s="51"/>
      <c r="Y1" s="51"/>
      <c r="Z1" s="1" t="s">
        <v>7</v>
      </c>
      <c r="AA1" s="51"/>
      <c r="AB1" s="51"/>
      <c r="AC1" s="51"/>
      <c r="AD1" s="51"/>
      <c r="AE1" s="51"/>
      <c r="AF1" s="51"/>
      <c r="AG1" s="51"/>
    </row>
    <row r="2" spans="1:33" x14ac:dyDescent="0.2">
      <c r="A2" s="31" t="s">
        <v>139</v>
      </c>
      <c r="B2" s="49" t="s">
        <v>9</v>
      </c>
      <c r="C2" s="48" t="s">
        <v>40</v>
      </c>
      <c r="D2" s="58" t="s">
        <v>140</v>
      </c>
      <c r="E2" s="56" t="s">
        <v>38</v>
      </c>
      <c r="F2" s="48" t="s">
        <v>42</v>
      </c>
      <c r="G2" s="58" t="s">
        <v>44</v>
      </c>
      <c r="H2" s="58" t="s">
        <v>45</v>
      </c>
      <c r="I2" s="58" t="s">
        <v>47</v>
      </c>
      <c r="J2" s="49" t="s">
        <v>9</v>
      </c>
      <c r="K2" s="48" t="s">
        <v>40</v>
      </c>
      <c r="L2" s="58" t="s">
        <v>140</v>
      </c>
      <c r="M2" s="56" t="s">
        <v>38</v>
      </c>
      <c r="N2" s="48" t="s">
        <v>42</v>
      </c>
      <c r="O2" s="58" t="s">
        <v>44</v>
      </c>
      <c r="P2" s="58" t="s">
        <v>45</v>
      </c>
      <c r="Q2" s="58" t="s">
        <v>47</v>
      </c>
      <c r="R2" s="49" t="s">
        <v>9</v>
      </c>
      <c r="S2" s="48" t="s">
        <v>40</v>
      </c>
      <c r="T2" s="58" t="s">
        <v>140</v>
      </c>
      <c r="U2" s="56" t="s">
        <v>38</v>
      </c>
      <c r="V2" s="48" t="s">
        <v>42</v>
      </c>
      <c r="W2" s="58" t="s">
        <v>44</v>
      </c>
      <c r="X2" s="58" t="s">
        <v>45</v>
      </c>
      <c r="Y2" s="58" t="s">
        <v>47</v>
      </c>
      <c r="Z2" s="49" t="s">
        <v>9</v>
      </c>
      <c r="AA2" s="48" t="s">
        <v>40</v>
      </c>
      <c r="AB2" s="58" t="s">
        <v>140</v>
      </c>
      <c r="AC2" s="56" t="s">
        <v>38</v>
      </c>
      <c r="AD2" s="48" t="s">
        <v>42</v>
      </c>
      <c r="AE2" s="58" t="s">
        <v>44</v>
      </c>
      <c r="AF2" s="58" t="s">
        <v>45</v>
      </c>
      <c r="AG2" s="223" t="s">
        <v>47</v>
      </c>
    </row>
    <row r="3" spans="1:33" x14ac:dyDescent="0.2">
      <c r="A3" s="53"/>
      <c r="B3" s="50"/>
      <c r="C3" s="55" t="s">
        <v>41</v>
      </c>
      <c r="D3" s="56" t="s">
        <v>141</v>
      </c>
      <c r="E3" s="56" t="s">
        <v>39</v>
      </c>
      <c r="F3" s="55" t="s">
        <v>43</v>
      </c>
      <c r="G3" s="56" t="s">
        <v>142</v>
      </c>
      <c r="H3" s="56" t="s">
        <v>46</v>
      </c>
      <c r="I3" s="56" t="s">
        <v>48</v>
      </c>
      <c r="J3" s="50"/>
      <c r="K3" s="55" t="s">
        <v>41</v>
      </c>
      <c r="L3" s="56" t="s">
        <v>141</v>
      </c>
      <c r="M3" s="56" t="s">
        <v>39</v>
      </c>
      <c r="N3" s="55" t="s">
        <v>43</v>
      </c>
      <c r="O3" s="56" t="s">
        <v>142</v>
      </c>
      <c r="P3" s="56" t="s">
        <v>46</v>
      </c>
      <c r="Q3" s="56" t="s">
        <v>48</v>
      </c>
      <c r="R3" s="50"/>
      <c r="S3" s="55" t="s">
        <v>41</v>
      </c>
      <c r="T3" s="56" t="s">
        <v>141</v>
      </c>
      <c r="U3" s="56" t="s">
        <v>39</v>
      </c>
      <c r="V3" s="55" t="s">
        <v>43</v>
      </c>
      <c r="W3" s="56" t="s">
        <v>142</v>
      </c>
      <c r="X3" s="56" t="s">
        <v>46</v>
      </c>
      <c r="Y3" s="56" t="s">
        <v>48</v>
      </c>
      <c r="Z3" s="50"/>
      <c r="AA3" s="55" t="s">
        <v>41</v>
      </c>
      <c r="AB3" s="56" t="s">
        <v>141</v>
      </c>
      <c r="AC3" s="56" t="s">
        <v>39</v>
      </c>
      <c r="AD3" s="55" t="s">
        <v>43</v>
      </c>
      <c r="AE3" s="56" t="s">
        <v>142</v>
      </c>
      <c r="AF3" s="56" t="s">
        <v>46</v>
      </c>
      <c r="AG3" s="57" t="s">
        <v>48</v>
      </c>
    </row>
    <row r="4" spans="1:33" x14ac:dyDescent="0.2">
      <c r="A4" s="31" t="s">
        <v>5</v>
      </c>
      <c r="B4" s="54" t="s">
        <v>30</v>
      </c>
      <c r="C4" s="47" t="s">
        <v>30</v>
      </c>
      <c r="D4" s="47" t="s">
        <v>30</v>
      </c>
      <c r="E4" s="47" t="s">
        <v>30</v>
      </c>
      <c r="F4" s="47" t="s">
        <v>30</v>
      </c>
      <c r="G4" s="47" t="s">
        <v>30</v>
      </c>
      <c r="H4" s="47" t="s">
        <v>30</v>
      </c>
      <c r="I4" s="47" t="s">
        <v>30</v>
      </c>
      <c r="J4" s="54" t="s">
        <v>30</v>
      </c>
      <c r="K4" s="47" t="s">
        <v>30</v>
      </c>
      <c r="L4" s="47" t="s">
        <v>30</v>
      </c>
      <c r="M4" s="47" t="s">
        <v>30</v>
      </c>
      <c r="N4" s="47" t="s">
        <v>30</v>
      </c>
      <c r="O4" s="47" t="s">
        <v>30</v>
      </c>
      <c r="P4" s="47" t="s">
        <v>30</v>
      </c>
      <c r="Q4" s="47" t="s">
        <v>30</v>
      </c>
      <c r="R4" s="54" t="s">
        <v>30</v>
      </c>
      <c r="S4" s="47" t="s">
        <v>30</v>
      </c>
      <c r="T4" s="47" t="s">
        <v>30</v>
      </c>
      <c r="U4" s="47" t="s">
        <v>30</v>
      </c>
      <c r="V4" s="47" t="s">
        <v>30</v>
      </c>
      <c r="W4" s="47" t="s">
        <v>30</v>
      </c>
      <c r="X4" s="47" t="s">
        <v>30</v>
      </c>
      <c r="Y4" s="47" t="s">
        <v>30</v>
      </c>
      <c r="Z4" s="54" t="s">
        <v>8</v>
      </c>
      <c r="AA4" s="47" t="s">
        <v>8</v>
      </c>
      <c r="AB4" s="47" t="s">
        <v>8</v>
      </c>
      <c r="AC4" s="47" t="s">
        <v>8</v>
      </c>
      <c r="AD4" s="47" t="s">
        <v>8</v>
      </c>
      <c r="AE4" s="47" t="s">
        <v>8</v>
      </c>
      <c r="AF4" s="47" t="s">
        <v>8</v>
      </c>
      <c r="AG4" s="47" t="s">
        <v>8</v>
      </c>
    </row>
    <row r="5" spans="1:33" x14ac:dyDescent="0.2">
      <c r="A5" s="32" t="s">
        <v>9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-2E-8</v>
      </c>
      <c r="M5" s="33">
        <v>2E-8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2E-8</v>
      </c>
      <c r="U5" s="33">
        <v>-2E-8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100</v>
      </c>
      <c r="AC5" s="33">
        <v>-100</v>
      </c>
      <c r="AD5" s="33">
        <v>0</v>
      </c>
      <c r="AE5" s="33">
        <v>0</v>
      </c>
      <c r="AF5" s="33">
        <v>0</v>
      </c>
      <c r="AG5" s="34">
        <v>0</v>
      </c>
    </row>
    <row r="6" spans="1:33" x14ac:dyDescent="0.2">
      <c r="A6" s="39" t="s">
        <v>10</v>
      </c>
      <c r="B6" s="33">
        <v>-11187.516567680001</v>
      </c>
      <c r="C6" s="35">
        <v>-6931.9404162999999</v>
      </c>
      <c r="D6" s="35">
        <v>-2308.8244343199999</v>
      </c>
      <c r="E6" s="35">
        <v>-4623.1159819799996</v>
      </c>
      <c r="F6" s="35">
        <v>-4255.5761513799998</v>
      </c>
      <c r="G6" s="35">
        <v>-2312.0130923000002</v>
      </c>
      <c r="H6" s="35">
        <v>-681.30005648999997</v>
      </c>
      <c r="I6" s="35">
        <v>-1262.26300259</v>
      </c>
      <c r="J6" s="33">
        <v>-11799.942513129999</v>
      </c>
      <c r="K6" s="35">
        <v>-7658.7382679299999</v>
      </c>
      <c r="L6" s="35">
        <v>-3435.68076268</v>
      </c>
      <c r="M6" s="35">
        <v>-4223.0575052499998</v>
      </c>
      <c r="N6" s="35">
        <v>-4141.2042451999996</v>
      </c>
      <c r="O6" s="35">
        <v>-2244.18694495</v>
      </c>
      <c r="P6" s="35">
        <v>-657.21036944000002</v>
      </c>
      <c r="Q6" s="35">
        <v>-1239.80693081</v>
      </c>
      <c r="R6" s="33">
        <v>612.42594544999997</v>
      </c>
      <c r="S6" s="35">
        <v>726.79785162999997</v>
      </c>
      <c r="T6" s="35">
        <v>1126.8563283599999</v>
      </c>
      <c r="U6" s="35">
        <v>-400.05847673</v>
      </c>
      <c r="V6" s="35">
        <v>-114.37190618</v>
      </c>
      <c r="W6" s="35">
        <v>-67.826147349999999</v>
      </c>
      <c r="X6" s="35">
        <v>-24.089687049999998</v>
      </c>
      <c r="Y6" s="35">
        <v>-22.456071779999998</v>
      </c>
      <c r="Z6" s="33">
        <v>5.1900756700174</v>
      </c>
      <c r="AA6" s="35">
        <v>9.4897857349868495</v>
      </c>
      <c r="AB6" s="35">
        <v>32.798633115173303</v>
      </c>
      <c r="AC6" s="35">
        <v>-9.4731951017161702</v>
      </c>
      <c r="AD6" s="35">
        <v>-2.7618030748559801</v>
      </c>
      <c r="AE6" s="35">
        <v>-3.0223038015004202</v>
      </c>
      <c r="AF6" s="35">
        <v>-3.6654453688134101</v>
      </c>
      <c r="AG6" s="36">
        <v>-1.81125554487172</v>
      </c>
    </row>
    <row r="7" spans="1:33" x14ac:dyDescent="0.2">
      <c r="A7" s="40" t="s">
        <v>11</v>
      </c>
      <c r="B7" s="33">
        <v>-997.34869574000004</v>
      </c>
      <c r="C7" s="35">
        <v>-701.02977604</v>
      </c>
      <c r="D7" s="35">
        <v>-323.39074312999998</v>
      </c>
      <c r="E7" s="35">
        <v>-377.63903291000003</v>
      </c>
      <c r="F7" s="35">
        <v>-296.31891969999998</v>
      </c>
      <c r="G7" s="35">
        <v>-66.641210580000006</v>
      </c>
      <c r="H7" s="35">
        <v>-125.07157413</v>
      </c>
      <c r="I7" s="35">
        <v>-104.60613499</v>
      </c>
      <c r="J7" s="33">
        <v>-1156.2340584200001</v>
      </c>
      <c r="K7" s="35">
        <v>-895.75053257000002</v>
      </c>
      <c r="L7" s="35">
        <v>-176.05876445000001</v>
      </c>
      <c r="M7" s="35">
        <v>-719.69176812000001</v>
      </c>
      <c r="N7" s="35">
        <v>-260.48352584999998</v>
      </c>
      <c r="O7" s="35">
        <v>-155.82972434999999</v>
      </c>
      <c r="P7" s="35">
        <v>-99.166750359999995</v>
      </c>
      <c r="Q7" s="35">
        <v>-5.4870511400000002</v>
      </c>
      <c r="R7" s="33">
        <v>158.88536267999999</v>
      </c>
      <c r="S7" s="35">
        <v>194.72075652999999</v>
      </c>
      <c r="T7" s="35">
        <v>-147.33197867999999</v>
      </c>
      <c r="U7" s="35">
        <v>342.05273520999998</v>
      </c>
      <c r="V7" s="35">
        <v>-35.835393850000003</v>
      </c>
      <c r="W7" s="35">
        <v>89.18851377</v>
      </c>
      <c r="X7" s="35">
        <v>-25.90482377</v>
      </c>
      <c r="Y7" s="35">
        <v>-99.119083849999996</v>
      </c>
      <c r="Z7" s="33">
        <v>13.741626232418501</v>
      </c>
      <c r="AA7" s="35">
        <v>21.738279738592599</v>
      </c>
      <c r="AB7" s="35">
        <v>-83.6834105591157</v>
      </c>
      <c r="AC7" s="35">
        <v>47.527670922722997</v>
      </c>
      <c r="AD7" s="35">
        <v>-13.7572592097958</v>
      </c>
      <c r="AE7" s="35">
        <v>57.234596378851897</v>
      </c>
      <c r="AF7" s="35">
        <v>-26.122489318203002</v>
      </c>
      <c r="AG7" s="36">
        <v>-1806.4180799670801</v>
      </c>
    </row>
    <row r="8" spans="1:33" x14ac:dyDescent="0.2">
      <c r="A8" s="41" t="s">
        <v>12</v>
      </c>
      <c r="B8" s="33">
        <v>-997.34869574000004</v>
      </c>
      <c r="C8" s="35">
        <v>-701.02977604</v>
      </c>
      <c r="D8" s="35">
        <v>-323.39074312999998</v>
      </c>
      <c r="E8" s="35">
        <v>-377.63903291000003</v>
      </c>
      <c r="F8" s="35">
        <v>-296.31891969999998</v>
      </c>
      <c r="G8" s="35">
        <v>-66.641210580000006</v>
      </c>
      <c r="H8" s="35">
        <v>-125.07157413</v>
      </c>
      <c r="I8" s="35">
        <v>-104.60613499</v>
      </c>
      <c r="J8" s="33">
        <v>-1156.2340584200001</v>
      </c>
      <c r="K8" s="35">
        <v>-895.75053257000002</v>
      </c>
      <c r="L8" s="35">
        <v>-176.05876445000001</v>
      </c>
      <c r="M8" s="35">
        <v>-719.69176812000001</v>
      </c>
      <c r="N8" s="35">
        <v>-260.48352584999998</v>
      </c>
      <c r="O8" s="35">
        <v>-155.82972434999999</v>
      </c>
      <c r="P8" s="35">
        <v>-99.166750359999995</v>
      </c>
      <c r="Q8" s="35">
        <v>-5.4870511400000002</v>
      </c>
      <c r="R8" s="33">
        <v>158.88536267999999</v>
      </c>
      <c r="S8" s="35">
        <v>194.72075652999999</v>
      </c>
      <c r="T8" s="35">
        <v>-147.33197867999999</v>
      </c>
      <c r="U8" s="35">
        <v>342.05273520999998</v>
      </c>
      <c r="V8" s="35">
        <v>-35.835393850000003</v>
      </c>
      <c r="W8" s="35">
        <v>89.18851377</v>
      </c>
      <c r="X8" s="35">
        <v>-25.90482377</v>
      </c>
      <c r="Y8" s="35">
        <v>-99.119083849999996</v>
      </c>
      <c r="Z8" s="33">
        <v>13.741626232418501</v>
      </c>
      <c r="AA8" s="35">
        <v>21.738279738592599</v>
      </c>
      <c r="AB8" s="35">
        <v>-83.6834105591157</v>
      </c>
      <c r="AC8" s="35">
        <v>47.527670922722997</v>
      </c>
      <c r="AD8" s="35">
        <v>-13.7572592097958</v>
      </c>
      <c r="AE8" s="35">
        <v>57.234596378851897</v>
      </c>
      <c r="AF8" s="35">
        <v>-26.122489318203002</v>
      </c>
      <c r="AG8" s="36">
        <v>-1806.4180799670801</v>
      </c>
    </row>
    <row r="9" spans="1:33" x14ac:dyDescent="0.2">
      <c r="A9" s="42" t="s">
        <v>13</v>
      </c>
      <c r="B9" s="33">
        <v>-569.14242582999998</v>
      </c>
      <c r="C9" s="35">
        <v>-340.15859216000001</v>
      </c>
      <c r="D9" s="35">
        <v>-156.14207974000001</v>
      </c>
      <c r="E9" s="35">
        <v>-184.01651242</v>
      </c>
      <c r="F9" s="35">
        <v>-228.98383367</v>
      </c>
      <c r="G9" s="35">
        <v>-67.435906799999998</v>
      </c>
      <c r="H9" s="35">
        <v>-98.128653220000004</v>
      </c>
      <c r="I9" s="35">
        <v>-63.419273650000001</v>
      </c>
      <c r="J9" s="33">
        <v>-739.60790024000005</v>
      </c>
      <c r="K9" s="35">
        <v>-601.67245316000003</v>
      </c>
      <c r="L9" s="35">
        <v>-64.204545929999995</v>
      </c>
      <c r="M9" s="35">
        <v>-537.46790723000004</v>
      </c>
      <c r="N9" s="35">
        <v>-137.93544707999999</v>
      </c>
      <c r="O9" s="35">
        <v>-85.159974660000003</v>
      </c>
      <c r="P9" s="35">
        <v>-74.386434350000002</v>
      </c>
      <c r="Q9" s="35">
        <v>21.610961929999998</v>
      </c>
      <c r="R9" s="33">
        <v>170.46547441000001</v>
      </c>
      <c r="S9" s="35">
        <v>261.51386100000002</v>
      </c>
      <c r="T9" s="35">
        <v>-91.937533810000005</v>
      </c>
      <c r="U9" s="35">
        <v>353.45139481000001</v>
      </c>
      <c r="V9" s="35">
        <v>-91.048386590000007</v>
      </c>
      <c r="W9" s="35">
        <v>17.724067860000002</v>
      </c>
      <c r="X9" s="35">
        <v>-23.742218869999999</v>
      </c>
      <c r="Y9" s="35">
        <v>-85.030235579999996</v>
      </c>
      <c r="Z9" s="33">
        <v>23.048087284449601</v>
      </c>
      <c r="AA9" s="35">
        <v>43.464489628289002</v>
      </c>
      <c r="AB9" s="35">
        <v>-143.194741864908</v>
      </c>
      <c r="AC9" s="35">
        <v>65.762325537094199</v>
      </c>
      <c r="AD9" s="35">
        <v>-66.007968595044005</v>
      </c>
      <c r="AE9" s="35">
        <v>20.8126739477825</v>
      </c>
      <c r="AF9" s="35">
        <v>-31.9174041308246</v>
      </c>
      <c r="AG9" s="36">
        <v>-393.45881898002102</v>
      </c>
    </row>
    <row r="10" spans="1:33" x14ac:dyDescent="0.2">
      <c r="A10" s="44" t="s">
        <v>14</v>
      </c>
      <c r="B10" s="33">
        <v>-10956.08439168</v>
      </c>
      <c r="C10" s="35">
        <v>-6601.2117389300001</v>
      </c>
      <c r="D10" s="35">
        <v>-2057.5210978</v>
      </c>
      <c r="E10" s="35">
        <v>-4543.6906411299997</v>
      </c>
      <c r="F10" s="35">
        <v>-4354.8726527500003</v>
      </c>
      <c r="G10" s="35">
        <v>-2318.1553998600002</v>
      </c>
      <c r="H10" s="35">
        <v>-854.22782747999997</v>
      </c>
      <c r="I10" s="35">
        <v>-1182.48942541</v>
      </c>
      <c r="J10" s="33">
        <v>-11771.30769641</v>
      </c>
      <c r="K10" s="35">
        <v>-7557.1245233899999</v>
      </c>
      <c r="L10" s="35">
        <v>-3350.96710923</v>
      </c>
      <c r="M10" s="35">
        <v>-4206.1574141600004</v>
      </c>
      <c r="N10" s="35">
        <v>-4214.1831730200001</v>
      </c>
      <c r="O10" s="35">
        <v>-2253.0124382899999</v>
      </c>
      <c r="P10" s="35">
        <v>-818.06648872000005</v>
      </c>
      <c r="Q10" s="35">
        <v>-1143.10424601</v>
      </c>
      <c r="R10" s="33">
        <v>815.22330473</v>
      </c>
      <c r="S10" s="35">
        <v>955.91278446000001</v>
      </c>
      <c r="T10" s="35">
        <v>1293.44601143</v>
      </c>
      <c r="U10" s="35">
        <v>-337.53322696999999</v>
      </c>
      <c r="V10" s="35">
        <v>-140.68947972999999</v>
      </c>
      <c r="W10" s="35">
        <v>-65.142961569999997</v>
      </c>
      <c r="X10" s="35">
        <v>-36.16133876</v>
      </c>
      <c r="Y10" s="35">
        <v>-39.385179399999998</v>
      </c>
      <c r="Z10" s="33">
        <v>6.9255118102012201</v>
      </c>
      <c r="AA10" s="35">
        <v>12.6491601600762</v>
      </c>
      <c r="AB10" s="35">
        <v>38.599185526688601</v>
      </c>
      <c r="AC10" s="35">
        <v>-8.0247407249594804</v>
      </c>
      <c r="AD10" s="35">
        <v>-3.3384756654793901</v>
      </c>
      <c r="AE10" s="35">
        <v>-2.89137159044903</v>
      </c>
      <c r="AF10" s="35">
        <v>-4.4203422654044102</v>
      </c>
      <c r="AG10" s="36">
        <v>-3.44545823685581</v>
      </c>
    </row>
    <row r="11" spans="1:33" x14ac:dyDescent="0.2">
      <c r="A11" s="45" t="s">
        <v>131</v>
      </c>
      <c r="B11" s="33">
        <v>-11496.681239220001</v>
      </c>
      <c r="C11" s="35">
        <v>-7079.4617579300002</v>
      </c>
      <c r="D11" s="35">
        <v>-2303.18354365</v>
      </c>
      <c r="E11" s="35">
        <v>-4776.2782142799997</v>
      </c>
      <c r="F11" s="35">
        <v>-4417.2194812899997</v>
      </c>
      <c r="G11" s="35">
        <v>-2321.6309574100001</v>
      </c>
      <c r="H11" s="35">
        <v>-849.17064274999996</v>
      </c>
      <c r="I11" s="35">
        <v>-1246.4178811300001</v>
      </c>
      <c r="J11" s="33">
        <v>-12145.33397519</v>
      </c>
      <c r="K11" s="35">
        <v>-7862.0097564999996</v>
      </c>
      <c r="L11" s="35">
        <v>-3448.3524408399999</v>
      </c>
      <c r="M11" s="35">
        <v>-4413.6573156599998</v>
      </c>
      <c r="N11" s="35">
        <v>-4283.3242186899997</v>
      </c>
      <c r="O11" s="35">
        <v>-2256.0261385099998</v>
      </c>
      <c r="P11" s="35">
        <v>-823.02836063999996</v>
      </c>
      <c r="Q11" s="35">
        <v>-1204.2697195400001</v>
      </c>
      <c r="R11" s="33">
        <v>648.65273596999998</v>
      </c>
      <c r="S11" s="35">
        <v>782.54799857</v>
      </c>
      <c r="T11" s="35">
        <v>1145.1688971900001</v>
      </c>
      <c r="U11" s="35">
        <v>-362.62089861999999</v>
      </c>
      <c r="V11" s="35">
        <v>-133.8952626</v>
      </c>
      <c r="W11" s="35">
        <v>-65.604818899999998</v>
      </c>
      <c r="X11" s="35">
        <v>-26.14228211</v>
      </c>
      <c r="Y11" s="35">
        <v>-42.148161590000001</v>
      </c>
      <c r="Z11" s="33">
        <v>5.3407566831430202</v>
      </c>
      <c r="AA11" s="35">
        <v>9.9535363451186303</v>
      </c>
      <c r="AB11" s="35">
        <v>33.209160514667197</v>
      </c>
      <c r="AC11" s="35">
        <v>-8.21588249122542</v>
      </c>
      <c r="AD11" s="35">
        <v>-3.1259660899764898</v>
      </c>
      <c r="AE11" s="35">
        <v>-2.9079813296546702</v>
      </c>
      <c r="AF11" s="35">
        <v>-3.1763525244344399</v>
      </c>
      <c r="AG11" s="36">
        <v>-3.4998938282779002</v>
      </c>
    </row>
    <row r="12" spans="1:33" x14ac:dyDescent="0.2">
      <c r="A12" s="45" t="s">
        <v>132</v>
      </c>
      <c r="B12" s="33">
        <v>540.59684754</v>
      </c>
      <c r="C12" s="35">
        <v>478.25001900000001</v>
      </c>
      <c r="D12" s="35">
        <v>245.66244585000001</v>
      </c>
      <c r="E12" s="35">
        <v>232.58757315</v>
      </c>
      <c r="F12" s="35">
        <v>62.346828539999997</v>
      </c>
      <c r="G12" s="35">
        <v>3.47555755</v>
      </c>
      <c r="H12" s="35">
        <v>-5.0571847300000004</v>
      </c>
      <c r="I12" s="35">
        <v>63.928455720000002</v>
      </c>
      <c r="J12" s="33">
        <v>374.02627877999998</v>
      </c>
      <c r="K12" s="35">
        <v>304.88523311</v>
      </c>
      <c r="L12" s="35">
        <v>97.385331609999994</v>
      </c>
      <c r="M12" s="35">
        <v>207.49990149999999</v>
      </c>
      <c r="N12" s="35">
        <v>69.141045669999997</v>
      </c>
      <c r="O12" s="35">
        <v>3.01370022</v>
      </c>
      <c r="P12" s="35">
        <v>4.9618719200000001</v>
      </c>
      <c r="Q12" s="35">
        <v>61.16547353</v>
      </c>
      <c r="R12" s="33">
        <v>166.57056875999999</v>
      </c>
      <c r="S12" s="35">
        <v>173.36478589000001</v>
      </c>
      <c r="T12" s="35">
        <v>148.27711424</v>
      </c>
      <c r="U12" s="35">
        <v>25.087671650000001</v>
      </c>
      <c r="V12" s="35">
        <v>-6.7942171299999998</v>
      </c>
      <c r="W12" s="35">
        <v>0.46185733000000001</v>
      </c>
      <c r="X12" s="35">
        <v>-10.01905665</v>
      </c>
      <c r="Y12" s="35">
        <v>2.7629821899999998</v>
      </c>
      <c r="Z12" s="33">
        <v>44.534456055686903</v>
      </c>
      <c r="AA12" s="35">
        <v>56.862309834288197</v>
      </c>
      <c r="AB12" s="35">
        <v>152.25816022664199</v>
      </c>
      <c r="AC12" s="35">
        <v>12.0904499079967</v>
      </c>
      <c r="AD12" s="35">
        <v>-9.8266045359334004</v>
      </c>
      <c r="AE12" s="35">
        <v>15.325257865229901</v>
      </c>
      <c r="AF12" s="35">
        <v>-201.9209042784</v>
      </c>
      <c r="AG12" s="36">
        <v>4.5172252098151997</v>
      </c>
    </row>
    <row r="13" spans="1:33" x14ac:dyDescent="0.2">
      <c r="A13" s="43" t="s">
        <v>15</v>
      </c>
      <c r="B13" s="33">
        <v>-1410.23127406</v>
      </c>
      <c r="C13" s="35">
        <v>-424.55653799999999</v>
      </c>
      <c r="D13" s="35">
        <v>-146.16718499999999</v>
      </c>
      <c r="E13" s="35">
        <v>-278.38935300000003</v>
      </c>
      <c r="F13" s="35">
        <v>-985.67473605999999</v>
      </c>
      <c r="G13" s="35">
        <v>-884.07417520000001</v>
      </c>
      <c r="H13" s="35">
        <v>-19.425294260000001</v>
      </c>
      <c r="I13" s="35">
        <v>-82.1752666</v>
      </c>
      <c r="J13" s="33">
        <v>-1442.26038307</v>
      </c>
      <c r="K13" s="35">
        <v>-418.39036399999998</v>
      </c>
      <c r="L13" s="35">
        <v>-150.74452099999999</v>
      </c>
      <c r="M13" s="35">
        <v>-267.64584300000001</v>
      </c>
      <c r="N13" s="35">
        <v>-1023.87001907</v>
      </c>
      <c r="O13" s="35">
        <v>-917.71325592999995</v>
      </c>
      <c r="P13" s="35">
        <v>-19.152465830000001</v>
      </c>
      <c r="Q13" s="35">
        <v>-87.004297309999998</v>
      </c>
      <c r="R13" s="33">
        <v>32.029109009999999</v>
      </c>
      <c r="S13" s="35">
        <v>-6.1661739999999998</v>
      </c>
      <c r="T13" s="35">
        <v>4.5773359999999998</v>
      </c>
      <c r="U13" s="35">
        <v>-10.743510000000001</v>
      </c>
      <c r="V13" s="35">
        <v>38.195283009999997</v>
      </c>
      <c r="W13" s="35">
        <v>33.639080730000003</v>
      </c>
      <c r="X13" s="35">
        <v>-0.27282843000000001</v>
      </c>
      <c r="Y13" s="35">
        <v>4.8290307099999996</v>
      </c>
      <c r="Z13" s="33">
        <v>2.2207577345931599</v>
      </c>
      <c r="AA13" s="35">
        <v>-1.47378489816271</v>
      </c>
      <c r="AB13" s="35">
        <v>3.03648581695384</v>
      </c>
      <c r="AC13" s="35">
        <v>-4.01407691581446</v>
      </c>
      <c r="AD13" s="35">
        <v>3.73048163327348</v>
      </c>
      <c r="AE13" s="35">
        <v>3.66553283529838</v>
      </c>
      <c r="AF13" s="35">
        <v>-1.4245081151516701</v>
      </c>
      <c r="AG13" s="36">
        <v>5.5503358561634704</v>
      </c>
    </row>
    <row r="14" spans="1:33" x14ac:dyDescent="0.2">
      <c r="A14" s="44" t="s">
        <v>16</v>
      </c>
      <c r="B14" s="33">
        <v>8874.7615389700004</v>
      </c>
      <c r="C14" s="35">
        <v>4770.1505609300002</v>
      </c>
      <c r="D14" s="35">
        <v>1631.2671201200001</v>
      </c>
      <c r="E14" s="35">
        <v>3138.8834408100001</v>
      </c>
      <c r="F14" s="35">
        <v>4104.6109780400002</v>
      </c>
      <c r="G14" s="35">
        <v>2744.9585489400001</v>
      </c>
      <c r="H14" s="35">
        <v>510.51114214</v>
      </c>
      <c r="I14" s="35">
        <v>849.14128696</v>
      </c>
      <c r="J14" s="33">
        <v>9508.7093368000005</v>
      </c>
      <c r="K14" s="35">
        <v>5372.7690873499996</v>
      </c>
      <c r="L14" s="35">
        <v>2847.4254693600001</v>
      </c>
      <c r="M14" s="35">
        <v>2525.34361799</v>
      </c>
      <c r="N14" s="35">
        <v>4135.94024945</v>
      </c>
      <c r="O14" s="35">
        <v>2737.7341537299999</v>
      </c>
      <c r="P14" s="35">
        <v>497.19998967999999</v>
      </c>
      <c r="Q14" s="35">
        <v>901.00610603999996</v>
      </c>
      <c r="R14" s="33">
        <v>-633.94779783000001</v>
      </c>
      <c r="S14" s="35">
        <v>-602.61852641999997</v>
      </c>
      <c r="T14" s="35">
        <v>-1216.15834924</v>
      </c>
      <c r="U14" s="35">
        <v>613.53982282000004</v>
      </c>
      <c r="V14" s="35">
        <v>-31.32927141</v>
      </c>
      <c r="W14" s="35">
        <v>7.22439521</v>
      </c>
      <c r="X14" s="35">
        <v>13.311152460000001</v>
      </c>
      <c r="Y14" s="35">
        <v>-51.864819079999997</v>
      </c>
      <c r="Z14" s="33">
        <v>-6.6670225724172196</v>
      </c>
      <c r="AA14" s="35">
        <v>-11.2161627760784</v>
      </c>
      <c r="AB14" s="35">
        <v>-42.710805333680902</v>
      </c>
      <c r="AC14" s="35">
        <v>24.295300585998501</v>
      </c>
      <c r="AD14" s="35">
        <v>-0.757488491623306</v>
      </c>
      <c r="AE14" s="35">
        <v>0.26388227652261997</v>
      </c>
      <c r="AF14" s="35">
        <v>2.6772229960356801</v>
      </c>
      <c r="AG14" s="36">
        <v>-5.75632270772841</v>
      </c>
    </row>
    <row r="15" spans="1:33" x14ac:dyDescent="0.2">
      <c r="A15" s="45" t="s">
        <v>133</v>
      </c>
      <c r="B15" s="33">
        <v>9216.5801949100005</v>
      </c>
      <c r="C15" s="35">
        <v>5036.99207871</v>
      </c>
      <c r="D15" s="35">
        <v>1790.96814352</v>
      </c>
      <c r="E15" s="35">
        <v>3246.02393519</v>
      </c>
      <c r="F15" s="35">
        <v>4179.5881161999996</v>
      </c>
      <c r="G15" s="35">
        <v>2745.9331412900001</v>
      </c>
      <c r="H15" s="35">
        <v>522.17364037000004</v>
      </c>
      <c r="I15" s="35">
        <v>911.48133454000003</v>
      </c>
      <c r="J15" s="33">
        <v>9796.2115497699997</v>
      </c>
      <c r="K15" s="35">
        <v>5632.9564571299998</v>
      </c>
      <c r="L15" s="35">
        <v>2927.4477595899998</v>
      </c>
      <c r="M15" s="35">
        <v>2705.50869754</v>
      </c>
      <c r="N15" s="35">
        <v>4163.2550926399999</v>
      </c>
      <c r="O15" s="35">
        <v>2738.8880882499998</v>
      </c>
      <c r="P15" s="35">
        <v>490.20952534999998</v>
      </c>
      <c r="Q15" s="35">
        <v>934.15747904</v>
      </c>
      <c r="R15" s="33">
        <v>-579.63135485999999</v>
      </c>
      <c r="S15" s="35">
        <v>-595.96437842</v>
      </c>
      <c r="T15" s="35">
        <v>-1136.47961607</v>
      </c>
      <c r="U15" s="35">
        <v>540.51523765000002</v>
      </c>
      <c r="V15" s="35">
        <v>16.333023560000001</v>
      </c>
      <c r="W15" s="35">
        <v>7.04505304</v>
      </c>
      <c r="X15" s="35">
        <v>31.964115020000001</v>
      </c>
      <c r="Y15" s="35">
        <v>-22.676144499999999</v>
      </c>
      <c r="Z15" s="33">
        <v>-5.9168929939412003</v>
      </c>
      <c r="AA15" s="35">
        <v>-10.579957131847699</v>
      </c>
      <c r="AB15" s="35">
        <v>-38.821516535931899</v>
      </c>
      <c r="AC15" s="35">
        <v>19.9783219378103</v>
      </c>
      <c r="AD15" s="35">
        <v>0.39231378324317201</v>
      </c>
      <c r="AE15" s="35">
        <v>0.25722310707851498</v>
      </c>
      <c r="AF15" s="35">
        <v>6.5205005955725301</v>
      </c>
      <c r="AG15" s="36">
        <v>-2.4274434459705301</v>
      </c>
    </row>
    <row r="16" spans="1:33" x14ac:dyDescent="0.2">
      <c r="A16" s="45" t="s">
        <v>134</v>
      </c>
      <c r="B16" s="33">
        <v>-341.81865593999999</v>
      </c>
      <c r="C16" s="35">
        <v>-266.84151778</v>
      </c>
      <c r="D16" s="35">
        <v>-159.7010234</v>
      </c>
      <c r="E16" s="35">
        <v>-107.14049438000001</v>
      </c>
      <c r="F16" s="35">
        <v>-74.977138159999996</v>
      </c>
      <c r="G16" s="35">
        <v>-0.97459235</v>
      </c>
      <c r="H16" s="35">
        <v>-11.662498230000001</v>
      </c>
      <c r="I16" s="35">
        <v>-62.340047579999997</v>
      </c>
      <c r="J16" s="33">
        <v>-287.50221297000002</v>
      </c>
      <c r="K16" s="35">
        <v>-260.18736977999998</v>
      </c>
      <c r="L16" s="35">
        <v>-80.022290229999996</v>
      </c>
      <c r="M16" s="35">
        <v>-180.16507955</v>
      </c>
      <c r="N16" s="35">
        <v>-27.314843190000001</v>
      </c>
      <c r="O16" s="35">
        <v>-1.15393452</v>
      </c>
      <c r="P16" s="35">
        <v>6.99046433</v>
      </c>
      <c r="Q16" s="35">
        <v>-33.151373</v>
      </c>
      <c r="R16" s="33">
        <v>-54.316442969999997</v>
      </c>
      <c r="S16" s="35">
        <v>-6.6541480000000002</v>
      </c>
      <c r="T16" s="35">
        <v>-79.678733170000001</v>
      </c>
      <c r="U16" s="35">
        <v>73.024585169999995</v>
      </c>
      <c r="V16" s="35">
        <v>-47.662294969999998</v>
      </c>
      <c r="W16" s="35">
        <v>0.17934217</v>
      </c>
      <c r="X16" s="35">
        <v>-18.652962559999999</v>
      </c>
      <c r="Y16" s="35">
        <v>-29.188674580000001</v>
      </c>
      <c r="Z16" s="33">
        <v>-18.892530394424401</v>
      </c>
      <c r="AA16" s="35">
        <v>-2.5574446621395901</v>
      </c>
      <c r="AB16" s="35">
        <v>-99.570673297386804</v>
      </c>
      <c r="AC16" s="35">
        <v>40.532041698865399</v>
      </c>
      <c r="AD16" s="35">
        <v>-174.49228845453999</v>
      </c>
      <c r="AE16" s="35">
        <v>15.5417978136229</v>
      </c>
      <c r="AF16" s="35">
        <v>-266.83438580681502</v>
      </c>
      <c r="AG16" s="36">
        <v>-88.046653693649404</v>
      </c>
    </row>
    <row r="17" spans="1:33" x14ac:dyDescent="0.2">
      <c r="A17" s="44" t="s">
        <v>17</v>
      </c>
      <c r="B17" s="33">
        <v>2922.4117009400002</v>
      </c>
      <c r="C17" s="35">
        <v>1915.4591238400001</v>
      </c>
      <c r="D17" s="35">
        <v>416.27908294000002</v>
      </c>
      <c r="E17" s="35">
        <v>1499.1800409</v>
      </c>
      <c r="F17" s="35">
        <v>1006.9525771</v>
      </c>
      <c r="G17" s="35">
        <v>389.83511931999999</v>
      </c>
      <c r="H17" s="35">
        <v>265.01332638000002</v>
      </c>
      <c r="I17" s="35">
        <v>352.10413140000003</v>
      </c>
      <c r="J17" s="33">
        <v>2965.2508424399998</v>
      </c>
      <c r="K17" s="35">
        <v>2001.0733468799999</v>
      </c>
      <c r="L17" s="35">
        <v>590.08161494000001</v>
      </c>
      <c r="M17" s="35">
        <v>1410.9917319399999</v>
      </c>
      <c r="N17" s="35">
        <v>964.17749556000001</v>
      </c>
      <c r="O17" s="35">
        <v>347.83156582999999</v>
      </c>
      <c r="P17" s="35">
        <v>265.63253051999999</v>
      </c>
      <c r="Q17" s="35">
        <v>350.71339920999998</v>
      </c>
      <c r="R17" s="33">
        <v>-42.839141499999997</v>
      </c>
      <c r="S17" s="35">
        <v>-85.614223039999999</v>
      </c>
      <c r="T17" s="35">
        <v>-173.80253200000001</v>
      </c>
      <c r="U17" s="35">
        <v>88.188308960000001</v>
      </c>
      <c r="V17" s="35">
        <v>42.775081540000002</v>
      </c>
      <c r="W17" s="35">
        <v>42.003553490000002</v>
      </c>
      <c r="X17" s="35">
        <v>-0.61920414000000001</v>
      </c>
      <c r="Y17" s="35">
        <v>1.39073219</v>
      </c>
      <c r="Z17" s="33">
        <v>-1.4447054828167301</v>
      </c>
      <c r="AA17" s="35">
        <v>-4.2784150402825798</v>
      </c>
      <c r="AB17" s="35">
        <v>-29.453981889890301</v>
      </c>
      <c r="AC17" s="35">
        <v>6.2500939561671398</v>
      </c>
      <c r="AD17" s="35">
        <v>4.4364322686411599</v>
      </c>
      <c r="AE17" s="35">
        <v>12.075831412761699</v>
      </c>
      <c r="AF17" s="35">
        <v>-0.23310553823654501</v>
      </c>
      <c r="AG17" s="36">
        <v>0.39654378564739601</v>
      </c>
    </row>
    <row r="18" spans="1:33" x14ac:dyDescent="0.2">
      <c r="A18" s="45" t="s">
        <v>135</v>
      </c>
      <c r="B18" s="33">
        <v>3068.4998352600001</v>
      </c>
      <c r="C18" s="35">
        <v>2047.7934398499999</v>
      </c>
      <c r="D18" s="35">
        <v>487.24445989999998</v>
      </c>
      <c r="E18" s="35">
        <v>1560.5489799500001</v>
      </c>
      <c r="F18" s="35">
        <v>1020.70639541</v>
      </c>
      <c r="G18" s="35">
        <v>391.10876365000001</v>
      </c>
      <c r="H18" s="35">
        <v>264.17238018</v>
      </c>
      <c r="I18" s="35">
        <v>365.42525158000001</v>
      </c>
      <c r="J18" s="33">
        <v>3056.0205091500002</v>
      </c>
      <c r="K18" s="35">
        <v>2077.6986618699998</v>
      </c>
      <c r="L18" s="35">
        <v>614.55870697</v>
      </c>
      <c r="M18" s="35">
        <v>1463.1399549</v>
      </c>
      <c r="N18" s="35">
        <v>978.32184728000004</v>
      </c>
      <c r="O18" s="35">
        <v>348.92449465999999</v>
      </c>
      <c r="P18" s="35">
        <v>267.35201893999999</v>
      </c>
      <c r="Q18" s="35">
        <v>362.04533368</v>
      </c>
      <c r="R18" s="33">
        <v>12.479326110000001</v>
      </c>
      <c r="S18" s="35">
        <v>-29.90522202</v>
      </c>
      <c r="T18" s="35">
        <v>-127.31424706999999</v>
      </c>
      <c r="U18" s="35">
        <v>97.409025049999997</v>
      </c>
      <c r="V18" s="35">
        <v>42.384548129999999</v>
      </c>
      <c r="W18" s="35">
        <v>42.18426899</v>
      </c>
      <c r="X18" s="35">
        <v>-3.17963876</v>
      </c>
      <c r="Y18" s="35">
        <v>3.3799179000000001</v>
      </c>
      <c r="Z18" s="33">
        <v>0.40835217148038699</v>
      </c>
      <c r="AA18" s="35">
        <v>-1.43934356645753</v>
      </c>
      <c r="AB18" s="35">
        <v>-20.716368611504301</v>
      </c>
      <c r="AC18" s="35">
        <v>6.6575329806134302</v>
      </c>
      <c r="AD18" s="35">
        <v>4.3323726489233101</v>
      </c>
      <c r="AE18" s="35">
        <v>12.089798691578</v>
      </c>
      <c r="AF18" s="35">
        <v>-1.1893079291514801</v>
      </c>
      <c r="AG18" s="36">
        <v>0.93356206683978404</v>
      </c>
    </row>
    <row r="19" spans="1:33" x14ac:dyDescent="0.2">
      <c r="A19" s="45" t="s">
        <v>136</v>
      </c>
      <c r="B19" s="33">
        <v>-146.08813431999999</v>
      </c>
      <c r="C19" s="35">
        <v>-132.33431601000001</v>
      </c>
      <c r="D19" s="35">
        <v>-70.96537696</v>
      </c>
      <c r="E19" s="35">
        <v>-61.368939050000002</v>
      </c>
      <c r="F19" s="35">
        <v>-13.75381831</v>
      </c>
      <c r="G19" s="35">
        <v>-1.27364433</v>
      </c>
      <c r="H19" s="35">
        <v>0.84094619999999998</v>
      </c>
      <c r="I19" s="35">
        <v>-13.321120179999999</v>
      </c>
      <c r="J19" s="33">
        <v>-90.769666709999996</v>
      </c>
      <c r="K19" s="35">
        <v>-76.625314990000007</v>
      </c>
      <c r="L19" s="35">
        <v>-24.477092030000001</v>
      </c>
      <c r="M19" s="35">
        <v>-52.148222959999998</v>
      </c>
      <c r="N19" s="35">
        <v>-14.14435172</v>
      </c>
      <c r="O19" s="35">
        <v>-1.09292883</v>
      </c>
      <c r="P19" s="35">
        <v>-1.71948842</v>
      </c>
      <c r="Q19" s="35">
        <v>-11.33193447</v>
      </c>
      <c r="R19" s="33">
        <v>-55.318467609999999</v>
      </c>
      <c r="S19" s="35">
        <v>-55.709001020000002</v>
      </c>
      <c r="T19" s="35">
        <v>-46.488284929999999</v>
      </c>
      <c r="U19" s="35">
        <v>-9.2207160899999998</v>
      </c>
      <c r="V19" s="35">
        <v>0.39053341000000003</v>
      </c>
      <c r="W19" s="35">
        <v>-0.1807155</v>
      </c>
      <c r="X19" s="35">
        <v>2.5604346200000001</v>
      </c>
      <c r="Y19" s="35">
        <v>-1.9891857100000001</v>
      </c>
      <c r="Z19" s="33">
        <v>-60.943781788619901</v>
      </c>
      <c r="AA19" s="35">
        <v>-72.703128238063798</v>
      </c>
      <c r="AB19" s="35">
        <v>-189.92568591490499</v>
      </c>
      <c r="AC19" s="35">
        <v>-17.681745544949202</v>
      </c>
      <c r="AD19" s="35">
        <v>2.7610555628914999</v>
      </c>
      <c r="AE19" s="35">
        <v>-16.534974194065299</v>
      </c>
      <c r="AF19" s="35">
        <v>148.906767281399</v>
      </c>
      <c r="AG19" s="36">
        <v>-17.5538052683427</v>
      </c>
    </row>
    <row r="20" spans="1:33" x14ac:dyDescent="0.2">
      <c r="A20" s="42" t="s">
        <v>18</v>
      </c>
      <c r="B20" s="33">
        <v>-428.20626991</v>
      </c>
      <c r="C20" s="35">
        <v>-360.87118387999999</v>
      </c>
      <c r="D20" s="35">
        <v>-167.24866338999999</v>
      </c>
      <c r="E20" s="35">
        <v>-193.62252049</v>
      </c>
      <c r="F20" s="35">
        <v>-67.335086029999999</v>
      </c>
      <c r="G20" s="35">
        <v>0.79469621999999995</v>
      </c>
      <c r="H20" s="35">
        <v>-26.942920910000002</v>
      </c>
      <c r="I20" s="35">
        <v>-41.18686134</v>
      </c>
      <c r="J20" s="33">
        <v>-416.62615818</v>
      </c>
      <c r="K20" s="35">
        <v>-294.07807940999999</v>
      </c>
      <c r="L20" s="35">
        <v>-111.85421852</v>
      </c>
      <c r="M20" s="35">
        <v>-182.22386089</v>
      </c>
      <c r="N20" s="35">
        <v>-122.54807877</v>
      </c>
      <c r="O20" s="35">
        <v>-70.669749690000003</v>
      </c>
      <c r="P20" s="35">
        <v>-24.78031601</v>
      </c>
      <c r="Q20" s="35">
        <v>-27.09801307</v>
      </c>
      <c r="R20" s="33">
        <v>-11.58011173</v>
      </c>
      <c r="S20" s="35">
        <v>-66.793104470000003</v>
      </c>
      <c r="T20" s="35">
        <v>-55.394444870000001</v>
      </c>
      <c r="U20" s="35">
        <v>-11.3986596</v>
      </c>
      <c r="V20" s="35">
        <v>55.212992739999997</v>
      </c>
      <c r="W20" s="35">
        <v>71.464445909999995</v>
      </c>
      <c r="X20" s="35">
        <v>-2.1626048999999998</v>
      </c>
      <c r="Y20" s="35">
        <v>-14.08884827</v>
      </c>
      <c r="Z20" s="33">
        <v>-2.7794970389249798</v>
      </c>
      <c r="AA20" s="35">
        <v>-22.7127110609553</v>
      </c>
      <c r="AB20" s="35">
        <v>-49.523786946037497</v>
      </c>
      <c r="AC20" s="35">
        <v>-6.25530572359063</v>
      </c>
      <c r="AD20" s="35">
        <v>45.054147967202802</v>
      </c>
      <c r="AE20" s="35">
        <v>101.124521062387</v>
      </c>
      <c r="AF20" s="35">
        <v>-8.7271078348124806</v>
      </c>
      <c r="AG20" s="36">
        <v>-51.992181986204898</v>
      </c>
    </row>
    <row r="21" spans="1:33" x14ac:dyDescent="0.2">
      <c r="A21" s="43" t="s">
        <v>19</v>
      </c>
      <c r="B21" s="33">
        <v>-1758.66966419</v>
      </c>
      <c r="C21" s="35">
        <v>-798.49953933999996</v>
      </c>
      <c r="D21" s="35">
        <v>-302.46125804000002</v>
      </c>
      <c r="E21" s="35">
        <v>-496.03828129999999</v>
      </c>
      <c r="F21" s="35">
        <v>-960.17012484999998</v>
      </c>
      <c r="G21" s="35">
        <v>-807.17928388999997</v>
      </c>
      <c r="H21" s="35">
        <v>-40.209065889999998</v>
      </c>
      <c r="I21" s="35">
        <v>-112.78177506999999</v>
      </c>
      <c r="J21" s="33">
        <v>-1889.1938382599999</v>
      </c>
      <c r="K21" s="35">
        <v>-717.83209078000004</v>
      </c>
      <c r="L21" s="35">
        <v>-231.26013483</v>
      </c>
      <c r="M21" s="35">
        <v>-486.57195595000002</v>
      </c>
      <c r="N21" s="35">
        <v>-1171.3617474800001</v>
      </c>
      <c r="O21" s="35">
        <v>-1019.8256024</v>
      </c>
      <c r="P21" s="35">
        <v>-49.542271169999999</v>
      </c>
      <c r="Q21" s="35">
        <v>-101.99387391</v>
      </c>
      <c r="R21" s="33">
        <v>130.52417406999999</v>
      </c>
      <c r="S21" s="35">
        <v>-80.667448559999997</v>
      </c>
      <c r="T21" s="35">
        <v>-71.201123210000006</v>
      </c>
      <c r="U21" s="35">
        <v>-9.46632535</v>
      </c>
      <c r="V21" s="35">
        <v>211.19162263000001</v>
      </c>
      <c r="W21" s="35">
        <v>212.64631850999999</v>
      </c>
      <c r="X21" s="35">
        <v>9.3332052799999996</v>
      </c>
      <c r="Y21" s="35">
        <v>-10.787901160000001</v>
      </c>
      <c r="Z21" s="33">
        <v>6.90898791995936</v>
      </c>
      <c r="AA21" s="35">
        <v>-11.237648691958899</v>
      </c>
      <c r="AB21" s="35">
        <v>-30.788325563478601</v>
      </c>
      <c r="AC21" s="35">
        <v>-1.94551396442847</v>
      </c>
      <c r="AD21" s="35">
        <v>18.029581645836199</v>
      </c>
      <c r="AE21" s="35">
        <v>20.8512433900042</v>
      </c>
      <c r="AF21" s="35">
        <v>18.838872461001898</v>
      </c>
      <c r="AG21" s="36">
        <v>-10.5770089383205</v>
      </c>
    </row>
    <row r="22" spans="1:33" x14ac:dyDescent="0.2">
      <c r="A22" s="43" t="s">
        <v>143</v>
      </c>
      <c r="B22" s="33">
        <v>-85.01142265</v>
      </c>
      <c r="C22" s="35">
        <v>19.313405979999999</v>
      </c>
      <c r="D22" s="35">
        <v>1.6379382</v>
      </c>
      <c r="E22" s="35">
        <v>17.675467780000002</v>
      </c>
      <c r="F22" s="35">
        <v>-104.32482863</v>
      </c>
      <c r="G22" s="35">
        <v>-89.843328200000002</v>
      </c>
      <c r="H22" s="35"/>
      <c r="I22" s="35">
        <v>-14.481500430000001</v>
      </c>
      <c r="J22" s="33">
        <v>-12.21266636</v>
      </c>
      <c r="K22" s="35">
        <v>4.1007149800000002</v>
      </c>
      <c r="L22" s="35">
        <v>-23.517026829999999</v>
      </c>
      <c r="M22" s="35">
        <v>27.617741809999998</v>
      </c>
      <c r="N22" s="35">
        <v>-16.313381339999999</v>
      </c>
      <c r="O22" s="35">
        <v>9.9221023600000002</v>
      </c>
      <c r="P22" s="35"/>
      <c r="Q22" s="35">
        <v>-26.2354837</v>
      </c>
      <c r="R22" s="33">
        <v>-72.79875629</v>
      </c>
      <c r="S22" s="35">
        <v>15.212691</v>
      </c>
      <c r="T22" s="35">
        <v>25.15496503</v>
      </c>
      <c r="U22" s="35">
        <v>-9.9422740300000001</v>
      </c>
      <c r="V22" s="35">
        <v>-88.011447290000007</v>
      </c>
      <c r="W22" s="35">
        <v>-99.765430559999999</v>
      </c>
      <c r="X22" s="35"/>
      <c r="Y22" s="35">
        <v>11.753983270000001</v>
      </c>
      <c r="Z22" s="33">
        <v>-596.09223853389506</v>
      </c>
      <c r="AA22" s="35">
        <v>370.976551020866</v>
      </c>
      <c r="AB22" s="35">
        <v>106.964903394635</v>
      </c>
      <c r="AC22" s="35">
        <v>-35.999590764513698</v>
      </c>
      <c r="AD22" s="35">
        <v>-539.504627861534</v>
      </c>
      <c r="AE22" s="35">
        <v>-1005.48681055937</v>
      </c>
      <c r="AF22" s="35"/>
      <c r="AG22" s="36">
        <v>44.801854634759401</v>
      </c>
    </row>
    <row r="23" spans="1:33" x14ac:dyDescent="0.2">
      <c r="A23" s="44" t="s">
        <v>20</v>
      </c>
      <c r="B23" s="33">
        <v>5.2435428699999997</v>
      </c>
      <c r="C23" s="35">
        <v>-6.2415885199999996</v>
      </c>
      <c r="D23" s="35">
        <v>-12.592528550000001</v>
      </c>
      <c r="E23" s="35">
        <v>6.3509400300000003</v>
      </c>
      <c r="F23" s="35">
        <v>11.485131389999999</v>
      </c>
      <c r="G23" s="35">
        <v>13.74313311</v>
      </c>
      <c r="H23" s="35">
        <v>-6.1591492800000003</v>
      </c>
      <c r="I23" s="35">
        <v>3.9011475600000001</v>
      </c>
      <c r="J23" s="33">
        <v>42.519963369999999</v>
      </c>
      <c r="K23" s="35">
        <v>1.26293239</v>
      </c>
      <c r="L23" s="35">
        <v>-7.8215778599999997</v>
      </c>
      <c r="M23" s="35">
        <v>9.0845102499999992</v>
      </c>
      <c r="N23" s="35">
        <v>41.257030980000003</v>
      </c>
      <c r="O23" s="35">
        <v>21.520494419999999</v>
      </c>
      <c r="P23" s="35">
        <v>5.6094893299999997</v>
      </c>
      <c r="Q23" s="35">
        <v>14.127047230000001</v>
      </c>
      <c r="R23" s="33">
        <v>-37.2764205</v>
      </c>
      <c r="S23" s="35">
        <v>-7.5045209100000001</v>
      </c>
      <c r="T23" s="35">
        <v>-4.7709506900000003</v>
      </c>
      <c r="U23" s="35">
        <v>-2.7335702199999998</v>
      </c>
      <c r="V23" s="35">
        <v>-29.77189959</v>
      </c>
      <c r="W23" s="35">
        <v>-7.7773613099999999</v>
      </c>
      <c r="X23" s="35">
        <v>-11.76863861</v>
      </c>
      <c r="Y23" s="35">
        <v>-10.22589967</v>
      </c>
      <c r="Z23" s="33">
        <v>-87.6680447149689</v>
      </c>
      <c r="AA23" s="35">
        <v>-594.21398717947204</v>
      </c>
      <c r="AB23" s="35">
        <v>-60.9972920476688</v>
      </c>
      <c r="AC23" s="35">
        <v>-30.090452261859699</v>
      </c>
      <c r="AD23" s="35">
        <v>-72.162002167418194</v>
      </c>
      <c r="AE23" s="35">
        <v>-36.139324488623899</v>
      </c>
      <c r="AF23" s="35">
        <v>-209.79875203720201</v>
      </c>
      <c r="AG23" s="36">
        <v>-72.385258600144098</v>
      </c>
    </row>
    <row r="24" spans="1:33" x14ac:dyDescent="0.2">
      <c r="A24" s="45" t="s">
        <v>137</v>
      </c>
      <c r="B24" s="33">
        <v>-187.28907601</v>
      </c>
      <c r="C24" s="35">
        <v>-107.53211813999999</v>
      </c>
      <c r="D24" s="35">
        <v>-30.270349249999999</v>
      </c>
      <c r="E24" s="35">
        <v>-77.261768889999999</v>
      </c>
      <c r="F24" s="35">
        <v>-79.756957869999994</v>
      </c>
      <c r="G24" s="35">
        <v>-22.764697510000001</v>
      </c>
      <c r="H24" s="35">
        <v>-21.036628740000001</v>
      </c>
      <c r="I24" s="35">
        <v>-35.955631619999998</v>
      </c>
      <c r="J24" s="33">
        <v>-170.95161927999999</v>
      </c>
      <c r="K24" s="35">
        <v>-102.81068897999999</v>
      </c>
      <c r="L24" s="35">
        <v>-30.977162610000001</v>
      </c>
      <c r="M24" s="35">
        <v>-71.833526370000001</v>
      </c>
      <c r="N24" s="35">
        <v>-68.140930299999994</v>
      </c>
      <c r="O24" s="35">
        <v>-14.606175609999999</v>
      </c>
      <c r="P24" s="35">
        <v>-15.852234859999999</v>
      </c>
      <c r="Q24" s="35">
        <v>-37.682519829999997</v>
      </c>
      <c r="R24" s="33">
        <v>-16.33745673</v>
      </c>
      <c r="S24" s="35">
        <v>-4.7214291599999996</v>
      </c>
      <c r="T24" s="35">
        <v>0.70681335999999995</v>
      </c>
      <c r="U24" s="35">
        <v>-5.4282425200000004</v>
      </c>
      <c r="V24" s="35">
        <v>-11.61602757</v>
      </c>
      <c r="W24" s="35">
        <v>-8.1585219000000002</v>
      </c>
      <c r="X24" s="35">
        <v>-5.18439388</v>
      </c>
      <c r="Y24" s="35">
        <v>1.72688821</v>
      </c>
      <c r="Z24" s="33">
        <v>-9.5567721433752801</v>
      </c>
      <c r="AA24" s="35">
        <v>-4.5923524167010203</v>
      </c>
      <c r="AB24" s="35">
        <v>2.2817240200425202</v>
      </c>
      <c r="AC24" s="35">
        <v>-7.5566978182864304</v>
      </c>
      <c r="AD24" s="35">
        <v>-17.0470633712496</v>
      </c>
      <c r="AE24" s="35">
        <v>-55.856660345876797</v>
      </c>
      <c r="AF24" s="35">
        <v>-32.704498298103097</v>
      </c>
      <c r="AG24" s="36">
        <v>4.5827301830945499</v>
      </c>
    </row>
    <row r="25" spans="1:33" x14ac:dyDescent="0.2">
      <c r="A25" s="45" t="s">
        <v>138</v>
      </c>
      <c r="B25" s="33">
        <v>192.53261888</v>
      </c>
      <c r="C25" s="35">
        <v>101.29052962</v>
      </c>
      <c r="D25" s="35">
        <v>17.677820700000002</v>
      </c>
      <c r="E25" s="35">
        <v>83.612708920000003</v>
      </c>
      <c r="F25" s="35">
        <v>91.24208926</v>
      </c>
      <c r="G25" s="35">
        <v>36.50783062</v>
      </c>
      <c r="H25" s="35">
        <v>14.87747946</v>
      </c>
      <c r="I25" s="35">
        <v>39.856779179999997</v>
      </c>
      <c r="J25" s="33">
        <v>213.47158264999999</v>
      </c>
      <c r="K25" s="35">
        <v>104.07362137</v>
      </c>
      <c r="L25" s="35">
        <v>23.155584749999999</v>
      </c>
      <c r="M25" s="35">
        <v>80.918036619999995</v>
      </c>
      <c r="N25" s="35">
        <v>109.39796128</v>
      </c>
      <c r="O25" s="35">
        <v>36.12667003</v>
      </c>
      <c r="P25" s="35">
        <v>21.461724190000002</v>
      </c>
      <c r="Q25" s="35">
        <v>51.809567059999999</v>
      </c>
      <c r="R25" s="33">
        <v>-20.938963770000001</v>
      </c>
      <c r="S25" s="35">
        <v>-2.7830917500000001</v>
      </c>
      <c r="T25" s="35">
        <v>-5.4777640500000002</v>
      </c>
      <c r="U25" s="35">
        <v>2.6946723000000001</v>
      </c>
      <c r="V25" s="35">
        <v>-18.15587202</v>
      </c>
      <c r="W25" s="35">
        <v>0.38116059000000002</v>
      </c>
      <c r="X25" s="35">
        <v>-6.58424473</v>
      </c>
      <c r="Y25" s="35">
        <v>-11.952787880000001</v>
      </c>
      <c r="Z25" s="33">
        <v>-9.8087827475991194</v>
      </c>
      <c r="AA25" s="35">
        <v>-2.67415672998023</v>
      </c>
      <c r="AB25" s="35">
        <v>-23.6563408315568</v>
      </c>
      <c r="AC25" s="35">
        <v>3.3301256587013799</v>
      </c>
      <c r="AD25" s="35">
        <v>-16.596170355982</v>
      </c>
      <c r="AE25" s="35">
        <v>1.05506704515938</v>
      </c>
      <c r="AF25" s="35">
        <v>-30.679011023112</v>
      </c>
      <c r="AG25" s="36">
        <v>-23.0706191120216</v>
      </c>
    </row>
    <row r="26" spans="1:33" x14ac:dyDescent="0.2">
      <c r="A26" s="43" t="s">
        <v>21</v>
      </c>
      <c r="B26" s="33">
        <v>1410.23127406</v>
      </c>
      <c r="C26" s="35">
        <v>424.55653799999999</v>
      </c>
      <c r="D26" s="35">
        <v>146.16718499999999</v>
      </c>
      <c r="E26" s="35">
        <v>278.38935300000003</v>
      </c>
      <c r="F26" s="35">
        <v>985.67473605999999</v>
      </c>
      <c r="G26" s="35">
        <v>884.07417520000001</v>
      </c>
      <c r="H26" s="35">
        <v>19.425294260000001</v>
      </c>
      <c r="I26" s="35">
        <v>82.1752666</v>
      </c>
      <c r="J26" s="33">
        <v>1442.26038307</v>
      </c>
      <c r="K26" s="35">
        <v>418.39036399999998</v>
      </c>
      <c r="L26" s="35">
        <v>150.74452099999999</v>
      </c>
      <c r="M26" s="35">
        <v>267.64584300000001</v>
      </c>
      <c r="N26" s="35">
        <v>1023.87001907</v>
      </c>
      <c r="O26" s="35">
        <v>917.71325592999995</v>
      </c>
      <c r="P26" s="35">
        <v>19.152465830000001</v>
      </c>
      <c r="Q26" s="35">
        <v>87.004297309999998</v>
      </c>
      <c r="R26" s="33">
        <v>-32.029109009999999</v>
      </c>
      <c r="S26" s="35">
        <v>6.1661739999999998</v>
      </c>
      <c r="T26" s="35">
        <v>-4.5773359999999998</v>
      </c>
      <c r="U26" s="35">
        <v>10.743510000000001</v>
      </c>
      <c r="V26" s="35">
        <v>-38.195283009999997</v>
      </c>
      <c r="W26" s="35">
        <v>-33.639080730000003</v>
      </c>
      <c r="X26" s="35">
        <v>0.27282843000000001</v>
      </c>
      <c r="Y26" s="35">
        <v>-4.8290307099999996</v>
      </c>
      <c r="Z26" s="33">
        <v>-2.2207577345931599</v>
      </c>
      <c r="AA26" s="35">
        <v>1.47378489816271</v>
      </c>
      <c r="AB26" s="35">
        <v>-3.03648581695384</v>
      </c>
      <c r="AC26" s="35">
        <v>4.01407691581446</v>
      </c>
      <c r="AD26" s="35">
        <v>-3.73048163327348</v>
      </c>
      <c r="AE26" s="35">
        <v>-3.66553283529838</v>
      </c>
      <c r="AF26" s="35">
        <v>1.4245081151516701</v>
      </c>
      <c r="AG26" s="36">
        <v>-5.5503358561634704</v>
      </c>
    </row>
    <row r="27" spans="1:33" x14ac:dyDescent="0.2">
      <c r="A27" s="40" t="s">
        <v>22</v>
      </c>
      <c r="B27" s="33">
        <v>201.41139447</v>
      </c>
      <c r="C27" s="35">
        <v>50.237642209999997</v>
      </c>
      <c r="D27" s="35">
        <v>11.3908574</v>
      </c>
      <c r="E27" s="35">
        <v>38.846784810000003</v>
      </c>
      <c r="F27" s="35">
        <v>151.17375225999999</v>
      </c>
      <c r="G27" s="35">
        <v>82.231517229999994</v>
      </c>
      <c r="H27" s="35">
        <v>49.292450959999996</v>
      </c>
      <c r="I27" s="35">
        <v>19.649784069999999</v>
      </c>
      <c r="J27" s="33">
        <v>315.73737847000001</v>
      </c>
      <c r="K27" s="35">
        <v>173.45020873000001</v>
      </c>
      <c r="L27" s="35">
        <v>25.70697273</v>
      </c>
      <c r="M27" s="35">
        <v>147.743236</v>
      </c>
      <c r="N27" s="35">
        <v>142.28716974</v>
      </c>
      <c r="O27" s="35">
        <v>84.743739379999994</v>
      </c>
      <c r="P27" s="35">
        <v>32.57659589</v>
      </c>
      <c r="Q27" s="35">
        <v>24.966834469999998</v>
      </c>
      <c r="R27" s="33">
        <v>-114.32598400000001</v>
      </c>
      <c r="S27" s="35">
        <v>-123.21256652</v>
      </c>
      <c r="T27" s="35">
        <v>-14.316115330000001</v>
      </c>
      <c r="U27" s="35">
        <v>-108.89645118999999</v>
      </c>
      <c r="V27" s="35">
        <v>8.8865825199999993</v>
      </c>
      <c r="W27" s="35">
        <v>-2.5122221499999999</v>
      </c>
      <c r="X27" s="35">
        <v>16.71585507</v>
      </c>
      <c r="Y27" s="35">
        <v>-5.3170504000000003</v>
      </c>
      <c r="Z27" s="33">
        <v>-36.2092016326989</v>
      </c>
      <c r="AA27" s="35">
        <v>-71.0362745724901</v>
      </c>
      <c r="AB27" s="35">
        <v>-55.689619623290397</v>
      </c>
      <c r="AC27" s="35">
        <v>-73.706556143118505</v>
      </c>
      <c r="AD27" s="35">
        <v>6.2455262384081198</v>
      </c>
      <c r="AE27" s="35">
        <v>-2.9644929152051298</v>
      </c>
      <c r="AF27" s="35">
        <v>51.312467166439703</v>
      </c>
      <c r="AG27" s="36">
        <v>-21.2964539272647</v>
      </c>
    </row>
    <row r="28" spans="1:33" x14ac:dyDescent="0.2">
      <c r="A28" s="41" t="s">
        <v>23</v>
      </c>
      <c r="B28" s="33">
        <v>150.93673874000001</v>
      </c>
      <c r="C28" s="35">
        <v>18.135332160000001</v>
      </c>
      <c r="D28" s="35">
        <v>2.0712862799999998</v>
      </c>
      <c r="E28" s="35">
        <v>16.064045879999998</v>
      </c>
      <c r="F28" s="35">
        <v>132.80140657999999</v>
      </c>
      <c r="G28" s="35">
        <v>74.913305249999993</v>
      </c>
      <c r="H28" s="35">
        <v>46.824189779999998</v>
      </c>
      <c r="I28" s="35">
        <v>11.06391155</v>
      </c>
      <c r="J28" s="33">
        <v>263.50940886000001</v>
      </c>
      <c r="K28" s="35">
        <v>139.59309318000001</v>
      </c>
      <c r="L28" s="35">
        <v>16.186206210000002</v>
      </c>
      <c r="M28" s="35">
        <v>123.40688697</v>
      </c>
      <c r="N28" s="35">
        <v>123.91631568</v>
      </c>
      <c r="O28" s="35">
        <v>77.928870689999997</v>
      </c>
      <c r="P28" s="35">
        <v>29.802369039999999</v>
      </c>
      <c r="Q28" s="35">
        <v>16.185075950000002</v>
      </c>
      <c r="R28" s="33">
        <v>-112.57267012</v>
      </c>
      <c r="S28" s="35">
        <v>-121.45776102000001</v>
      </c>
      <c r="T28" s="35">
        <v>-14.114919929999999</v>
      </c>
      <c r="U28" s="35">
        <v>-107.34284108999999</v>
      </c>
      <c r="V28" s="35">
        <v>8.8850908999999998</v>
      </c>
      <c r="W28" s="35">
        <v>-3.01556544</v>
      </c>
      <c r="X28" s="35">
        <v>17.021820739999999</v>
      </c>
      <c r="Y28" s="35">
        <v>-5.1211643999999996</v>
      </c>
      <c r="Z28" s="33">
        <v>-42.720550513552503</v>
      </c>
      <c r="AA28" s="35">
        <v>-87.008431615871402</v>
      </c>
      <c r="AB28" s="35">
        <v>-87.203386308520294</v>
      </c>
      <c r="AC28" s="35">
        <v>-86.982861107334202</v>
      </c>
      <c r="AD28" s="35">
        <v>7.1702348889590501</v>
      </c>
      <c r="AE28" s="35">
        <v>-3.8696383167104802</v>
      </c>
      <c r="AF28" s="35">
        <v>57.115663245273304</v>
      </c>
      <c r="AG28" s="36">
        <v>-31.641275059941901</v>
      </c>
    </row>
    <row r="29" spans="1:33" x14ac:dyDescent="0.2">
      <c r="A29" s="277" t="s">
        <v>179</v>
      </c>
      <c r="B29" s="33">
        <v>-40.693368270000001</v>
      </c>
      <c r="C29" s="35">
        <v>-40.114685860000002</v>
      </c>
      <c r="D29" s="35">
        <v>-11.1490115</v>
      </c>
      <c r="E29" s="35">
        <v>-28.965674360000001</v>
      </c>
      <c r="F29" s="35">
        <v>-0.57868240999999998</v>
      </c>
      <c r="G29" s="35">
        <v>10.26286646</v>
      </c>
      <c r="H29" s="35">
        <v>0.20828725000000001</v>
      </c>
      <c r="I29" s="35">
        <v>-11.04983612</v>
      </c>
      <c r="J29" s="33">
        <v>161.54609575000001</v>
      </c>
      <c r="K29" s="35">
        <v>147.37190113</v>
      </c>
      <c r="L29" s="35">
        <v>20.033197149999999</v>
      </c>
      <c r="M29" s="35">
        <v>127.33870398000001</v>
      </c>
      <c r="N29" s="35">
        <v>14.17419462</v>
      </c>
      <c r="O29" s="35">
        <v>20.358188160000001</v>
      </c>
      <c r="P29" s="35">
        <v>-5.1930332000000003</v>
      </c>
      <c r="Q29" s="35">
        <v>-0.99096034</v>
      </c>
      <c r="R29" s="33">
        <v>-202.23946402000001</v>
      </c>
      <c r="S29" s="35">
        <v>-187.48658699000001</v>
      </c>
      <c r="T29" s="35">
        <v>-31.18220865</v>
      </c>
      <c r="U29" s="35">
        <v>-156.30437834</v>
      </c>
      <c r="V29" s="35">
        <v>-14.752877030000001</v>
      </c>
      <c r="W29" s="35">
        <v>-10.0953217</v>
      </c>
      <c r="X29" s="35">
        <v>5.4013204500000001</v>
      </c>
      <c r="Y29" s="35">
        <v>-10.058875779999999</v>
      </c>
      <c r="Z29" s="33">
        <v>-125.18994227689301</v>
      </c>
      <c r="AA29" s="35">
        <v>-127.220036894695</v>
      </c>
      <c r="AB29" s="35">
        <v>-155.652681978423</v>
      </c>
      <c r="AC29" s="35">
        <v>-122.746952383424</v>
      </c>
      <c r="AD29" s="35">
        <v>-104.082647554334</v>
      </c>
      <c r="AE29" s="35">
        <v>-49.588507683780101</v>
      </c>
      <c r="AF29" s="35">
        <v>104.01089771580899</v>
      </c>
      <c r="AG29" s="36">
        <v>-1015.06340606931</v>
      </c>
    </row>
    <row r="30" spans="1:33" x14ac:dyDescent="0.2">
      <c r="A30" s="277" t="s">
        <v>180</v>
      </c>
      <c r="B30" s="33">
        <v>-7.6204776900000004</v>
      </c>
      <c r="C30" s="35">
        <v>-4.9063780499999998</v>
      </c>
      <c r="D30" s="35">
        <v>-0.67149570000000003</v>
      </c>
      <c r="E30" s="35">
        <v>-4.2348823500000004</v>
      </c>
      <c r="F30" s="35">
        <v>-2.7140996400000001</v>
      </c>
      <c r="G30" s="35">
        <v>-1.82707887</v>
      </c>
      <c r="H30" s="35">
        <v>0.53748008999999997</v>
      </c>
      <c r="I30" s="35">
        <v>-1.42450086</v>
      </c>
      <c r="J30" s="33">
        <v>-30.95927395</v>
      </c>
      <c r="K30" s="35">
        <v>-23.642017509999999</v>
      </c>
      <c r="L30" s="35">
        <v>-5.40865741</v>
      </c>
      <c r="M30" s="35">
        <v>-18.233360099999999</v>
      </c>
      <c r="N30" s="35">
        <v>-7.3172564400000004</v>
      </c>
      <c r="O30" s="35">
        <v>-1.7169601400000001</v>
      </c>
      <c r="P30" s="35">
        <v>-1.76446996</v>
      </c>
      <c r="Q30" s="35">
        <v>-3.8358263400000001</v>
      </c>
      <c r="R30" s="33">
        <v>23.338796259999999</v>
      </c>
      <c r="S30" s="35">
        <v>18.735639460000002</v>
      </c>
      <c r="T30" s="35">
        <v>4.7371617099999996</v>
      </c>
      <c r="U30" s="35">
        <v>13.998477749999999</v>
      </c>
      <c r="V30" s="35">
        <v>4.6031567999999998</v>
      </c>
      <c r="W30" s="35">
        <v>-0.11011873</v>
      </c>
      <c r="X30" s="35">
        <v>2.3019500499999999</v>
      </c>
      <c r="Y30" s="35">
        <v>2.4113254799999999</v>
      </c>
      <c r="Z30" s="33">
        <v>75.385476732086005</v>
      </c>
      <c r="AA30" s="35">
        <v>79.247210827397794</v>
      </c>
      <c r="AB30" s="35">
        <v>87.584798793902493</v>
      </c>
      <c r="AC30" s="35">
        <v>76.773988300708197</v>
      </c>
      <c r="AD30" s="35">
        <v>62.908233950045897</v>
      </c>
      <c r="AE30" s="35">
        <v>-6.4135868640491598</v>
      </c>
      <c r="AF30" s="35">
        <v>130.46127744787401</v>
      </c>
      <c r="AG30" s="36">
        <v>62.863259862801797</v>
      </c>
    </row>
    <row r="31" spans="1:33" x14ac:dyDescent="0.2">
      <c r="A31" s="277" t="s">
        <v>181</v>
      </c>
      <c r="B31" s="33">
        <v>199.25058469999999</v>
      </c>
      <c r="C31" s="35">
        <v>63.15639607</v>
      </c>
      <c r="D31" s="35">
        <v>13.89179348</v>
      </c>
      <c r="E31" s="35">
        <v>49.264602590000003</v>
      </c>
      <c r="F31" s="35">
        <v>136.09418862999999</v>
      </c>
      <c r="G31" s="35">
        <v>66.477517660000004</v>
      </c>
      <c r="H31" s="35">
        <v>46.078422439999997</v>
      </c>
      <c r="I31" s="35">
        <v>23.538248530000001</v>
      </c>
      <c r="J31" s="33">
        <v>132.92258706000001</v>
      </c>
      <c r="K31" s="35">
        <v>15.86320956</v>
      </c>
      <c r="L31" s="35">
        <v>1.56166647</v>
      </c>
      <c r="M31" s="35">
        <v>14.301543089999999</v>
      </c>
      <c r="N31" s="35">
        <v>117.0593775</v>
      </c>
      <c r="O31" s="35">
        <v>59.287642669999997</v>
      </c>
      <c r="P31" s="35">
        <v>36.759872199999997</v>
      </c>
      <c r="Q31" s="35">
        <v>21.01186263</v>
      </c>
      <c r="R31" s="33">
        <v>66.327997640000007</v>
      </c>
      <c r="S31" s="35">
        <v>47.293186509999998</v>
      </c>
      <c r="T31" s="35">
        <v>12.33012701</v>
      </c>
      <c r="U31" s="35">
        <v>34.9630595</v>
      </c>
      <c r="V31" s="35">
        <v>19.034811130000001</v>
      </c>
      <c r="W31" s="35">
        <v>7.1898749899999999</v>
      </c>
      <c r="X31" s="35">
        <v>9.3185502400000004</v>
      </c>
      <c r="Y31" s="35">
        <v>2.5263859000000002</v>
      </c>
      <c r="Z31" s="33">
        <v>49.899719157632802</v>
      </c>
      <c r="AA31" s="35">
        <v>298.13125982558103</v>
      </c>
      <c r="AB31" s="35">
        <v>789.54932098913503</v>
      </c>
      <c r="AC31" s="35">
        <v>244.47053915774299</v>
      </c>
      <c r="AD31" s="35">
        <v>16.260816977264401</v>
      </c>
      <c r="AE31" s="35">
        <v>12.1271055252094</v>
      </c>
      <c r="AF31" s="35">
        <v>25.349789545786301</v>
      </c>
      <c r="AG31" s="36">
        <v>12.0236170609307</v>
      </c>
    </row>
    <row r="32" spans="1:33" x14ac:dyDescent="0.2">
      <c r="A32" s="46" t="s">
        <v>151</v>
      </c>
      <c r="B32" s="33"/>
      <c r="C32" s="35"/>
      <c r="D32" s="35"/>
      <c r="E32" s="35"/>
      <c r="F32" s="35"/>
      <c r="G32" s="35"/>
      <c r="H32" s="35"/>
      <c r="I32" s="35"/>
      <c r="J32" s="33">
        <v>0</v>
      </c>
      <c r="K32" s="35"/>
      <c r="L32" s="35"/>
      <c r="M32" s="35"/>
      <c r="N32" s="35">
        <v>0</v>
      </c>
      <c r="O32" s="35"/>
      <c r="P32" s="35"/>
      <c r="Q32" s="35">
        <v>0</v>
      </c>
      <c r="R32" s="33">
        <v>0</v>
      </c>
      <c r="S32" s="35"/>
      <c r="T32" s="35"/>
      <c r="U32" s="35"/>
      <c r="V32" s="35">
        <v>0</v>
      </c>
      <c r="W32" s="35"/>
      <c r="X32" s="35"/>
      <c r="Y32" s="35">
        <v>0</v>
      </c>
      <c r="Z32" s="33">
        <v>0</v>
      </c>
      <c r="AA32" s="35"/>
      <c r="AB32" s="35"/>
      <c r="AC32" s="35"/>
      <c r="AD32" s="35">
        <v>0</v>
      </c>
      <c r="AE32" s="35"/>
      <c r="AF32" s="35"/>
      <c r="AG32" s="36">
        <v>0</v>
      </c>
    </row>
    <row r="33" spans="1:33" x14ac:dyDescent="0.2">
      <c r="A33" s="46" t="s">
        <v>24</v>
      </c>
      <c r="B33" s="33">
        <v>50.474655730000002</v>
      </c>
      <c r="C33" s="35">
        <v>32.10231005</v>
      </c>
      <c r="D33" s="35">
        <v>9.3195711200000009</v>
      </c>
      <c r="E33" s="35">
        <v>22.782738930000001</v>
      </c>
      <c r="F33" s="35">
        <v>18.372345679999999</v>
      </c>
      <c r="G33" s="35">
        <v>7.3182119800000001</v>
      </c>
      <c r="H33" s="35">
        <v>2.4682611799999998</v>
      </c>
      <c r="I33" s="35">
        <v>8.5858725200000006</v>
      </c>
      <c r="J33" s="33">
        <v>52.227969610000002</v>
      </c>
      <c r="K33" s="35">
        <v>33.857115550000003</v>
      </c>
      <c r="L33" s="35">
        <v>9.5207665200000005</v>
      </c>
      <c r="M33" s="35">
        <v>24.336349030000001</v>
      </c>
      <c r="N33" s="35">
        <v>18.370854059999999</v>
      </c>
      <c r="O33" s="35">
        <v>6.81486869</v>
      </c>
      <c r="P33" s="35">
        <v>2.7742268499999998</v>
      </c>
      <c r="Q33" s="35">
        <v>8.7817585200000003</v>
      </c>
      <c r="R33" s="33">
        <v>-1.7533138800000001</v>
      </c>
      <c r="S33" s="35">
        <v>-1.7548055</v>
      </c>
      <c r="T33" s="35">
        <v>-0.2011954</v>
      </c>
      <c r="U33" s="35">
        <v>-1.5536101</v>
      </c>
      <c r="V33" s="35">
        <v>1.4916199999999999E-3</v>
      </c>
      <c r="W33" s="35">
        <v>0.50334329</v>
      </c>
      <c r="X33" s="35">
        <v>-0.30596567000000002</v>
      </c>
      <c r="Y33" s="35">
        <v>-0.195886</v>
      </c>
      <c r="Z33" s="33">
        <v>-3.3570400938279898</v>
      </c>
      <c r="AA33" s="35">
        <v>-5.1829740114999296</v>
      </c>
      <c r="AB33" s="35">
        <v>-2.1132269085409701</v>
      </c>
      <c r="AC33" s="35">
        <v>-6.3839078659039101</v>
      </c>
      <c r="AD33" s="35">
        <v>8.1194918599228096E-3</v>
      </c>
      <c r="AE33" s="35">
        <v>7.3859572780704603</v>
      </c>
      <c r="AF33" s="35">
        <v>-11.028862690158199</v>
      </c>
      <c r="AG33" s="36">
        <v>-2.2306010755577002</v>
      </c>
    </row>
    <row r="34" spans="1:33" x14ac:dyDescent="0.2">
      <c r="A34" s="39" t="s">
        <v>25</v>
      </c>
      <c r="B34" s="33">
        <v>67.888634069999995</v>
      </c>
      <c r="C34" s="35">
        <v>30.835598229999999</v>
      </c>
      <c r="D34" s="35">
        <v>26.772814589999999</v>
      </c>
      <c r="E34" s="35">
        <v>4.0627836400000001</v>
      </c>
      <c r="F34" s="35">
        <v>37.05303584</v>
      </c>
      <c r="G34" s="35">
        <v>-0.74674434000000001</v>
      </c>
      <c r="H34" s="35">
        <v>18.822820530000001</v>
      </c>
      <c r="I34" s="35">
        <v>18.976959650000001</v>
      </c>
      <c r="J34" s="33">
        <v>107.8196777</v>
      </c>
      <c r="K34" s="35">
        <v>93.336501179999999</v>
      </c>
      <c r="L34" s="35">
        <v>38.756993559999998</v>
      </c>
      <c r="M34" s="35">
        <v>54.579507620000001</v>
      </c>
      <c r="N34" s="35">
        <v>14.483176520000001</v>
      </c>
      <c r="O34" s="35">
        <v>21.150849130000001</v>
      </c>
      <c r="P34" s="35">
        <v>18.260885030000001</v>
      </c>
      <c r="Q34" s="35">
        <v>-24.928557640000001</v>
      </c>
      <c r="R34" s="33">
        <v>-39.931043629999998</v>
      </c>
      <c r="S34" s="35">
        <v>-62.500902949999997</v>
      </c>
      <c r="T34" s="35">
        <v>-11.98417897</v>
      </c>
      <c r="U34" s="35">
        <v>-50.516723980000002</v>
      </c>
      <c r="V34" s="35">
        <v>22.569859319999999</v>
      </c>
      <c r="W34" s="35">
        <v>-21.89759347</v>
      </c>
      <c r="X34" s="35">
        <v>0.56193550000000003</v>
      </c>
      <c r="Y34" s="35">
        <v>43.905517289999999</v>
      </c>
      <c r="Z34" s="33">
        <v>-37.035024108590903</v>
      </c>
      <c r="AA34" s="35">
        <v>-66.962980355848799</v>
      </c>
      <c r="AB34" s="35">
        <v>-30.921332820739</v>
      </c>
      <c r="AC34" s="35">
        <v>-92.556210531823794</v>
      </c>
      <c r="AD34" s="35">
        <v>155.83500821683</v>
      </c>
      <c r="AE34" s="35">
        <v>-103.530564354226</v>
      </c>
      <c r="AF34" s="35">
        <v>3.0772632272577201</v>
      </c>
      <c r="AG34" s="36">
        <v>176.12538167691599</v>
      </c>
    </row>
    <row r="35" spans="1:33" x14ac:dyDescent="0.2">
      <c r="A35" s="40" t="s">
        <v>26</v>
      </c>
      <c r="B35" s="33">
        <v>728.04866719999995</v>
      </c>
      <c r="C35" s="35">
        <v>619.95653560000005</v>
      </c>
      <c r="D35" s="35">
        <v>285.22707114000002</v>
      </c>
      <c r="E35" s="35">
        <v>334.72946445999997</v>
      </c>
      <c r="F35" s="35">
        <v>108.0921316</v>
      </c>
      <c r="G35" s="35">
        <v>-14.843562309999999</v>
      </c>
      <c r="H35" s="35">
        <v>56.956302639999997</v>
      </c>
      <c r="I35" s="35">
        <v>65.979391269999994</v>
      </c>
      <c r="J35" s="33">
        <v>732.67700224999999</v>
      </c>
      <c r="K35" s="35">
        <v>628.96382266000001</v>
      </c>
      <c r="L35" s="35">
        <v>111.59479813999999</v>
      </c>
      <c r="M35" s="35">
        <v>517.36902452000004</v>
      </c>
      <c r="N35" s="35">
        <v>103.71317959</v>
      </c>
      <c r="O35" s="35">
        <v>49.935135840000001</v>
      </c>
      <c r="P35" s="35">
        <v>48.329269439999997</v>
      </c>
      <c r="Q35" s="35">
        <v>5.4487743100000001</v>
      </c>
      <c r="R35" s="33">
        <v>-4.6283350499999996</v>
      </c>
      <c r="S35" s="35">
        <v>-9.0072870599999995</v>
      </c>
      <c r="T35" s="35">
        <v>173.632273</v>
      </c>
      <c r="U35" s="35">
        <v>-182.63956006000001</v>
      </c>
      <c r="V35" s="35">
        <v>4.3789520099999999</v>
      </c>
      <c r="W35" s="35">
        <v>-64.778698149999997</v>
      </c>
      <c r="X35" s="35">
        <v>8.6270331999999996</v>
      </c>
      <c r="Y35" s="35">
        <v>60.530616960000003</v>
      </c>
      <c r="Z35" s="33">
        <v>-0.63170196905139697</v>
      </c>
      <c r="AA35" s="35">
        <v>-1.4320834896205299</v>
      </c>
      <c r="AB35" s="35">
        <v>155.591726401236</v>
      </c>
      <c r="AC35" s="35">
        <v>-35.301603189222199</v>
      </c>
      <c r="AD35" s="35">
        <v>4.2221750671524303</v>
      </c>
      <c r="AE35" s="35">
        <v>-129.725687254684</v>
      </c>
      <c r="AF35" s="35">
        <v>17.850535089735502</v>
      </c>
      <c r="AG35" s="36">
        <v>1110.9033613102599</v>
      </c>
    </row>
    <row r="36" spans="1:33" x14ac:dyDescent="0.2">
      <c r="A36" s="46" t="s">
        <v>27</v>
      </c>
      <c r="B36" s="33">
        <v>723.52777487000003</v>
      </c>
      <c r="C36" s="35">
        <v>619.69634098999995</v>
      </c>
      <c r="D36" s="35">
        <v>285.22707114000002</v>
      </c>
      <c r="E36" s="35">
        <v>334.46926984999999</v>
      </c>
      <c r="F36" s="35">
        <v>103.83143388000001</v>
      </c>
      <c r="G36" s="35">
        <v>-15.995109619999999</v>
      </c>
      <c r="H36" s="35">
        <v>56.807606440000001</v>
      </c>
      <c r="I36" s="35">
        <v>63.018937059999999</v>
      </c>
      <c r="J36" s="33">
        <v>729.35833898999999</v>
      </c>
      <c r="K36" s="35">
        <v>628.03581544999997</v>
      </c>
      <c r="L36" s="35">
        <v>111.59479813999999</v>
      </c>
      <c r="M36" s="35">
        <v>516.44101731000001</v>
      </c>
      <c r="N36" s="35">
        <v>101.32252354000001</v>
      </c>
      <c r="O36" s="35">
        <v>50.179371170000003</v>
      </c>
      <c r="P36" s="35">
        <v>48.228267240000001</v>
      </c>
      <c r="Q36" s="35">
        <v>2.91488513</v>
      </c>
      <c r="R36" s="33">
        <v>-5.83056412</v>
      </c>
      <c r="S36" s="35">
        <v>-8.3394744599999999</v>
      </c>
      <c r="T36" s="35">
        <v>173.632273</v>
      </c>
      <c r="U36" s="35">
        <v>-181.97174745999999</v>
      </c>
      <c r="V36" s="35">
        <v>2.5089103399999999</v>
      </c>
      <c r="W36" s="35">
        <v>-66.174480790000004</v>
      </c>
      <c r="X36" s="35">
        <v>8.5793391999999997</v>
      </c>
      <c r="Y36" s="35">
        <v>60.104051929999997</v>
      </c>
      <c r="Z36" s="33">
        <v>-0.79941008531883495</v>
      </c>
      <c r="AA36" s="35">
        <v>-1.3278660635022199</v>
      </c>
      <c r="AB36" s="35">
        <v>155.591726401236</v>
      </c>
      <c r="AC36" s="35">
        <v>-35.2357270938395</v>
      </c>
      <c r="AD36" s="35">
        <v>2.4761625079437901</v>
      </c>
      <c r="AE36" s="35">
        <v>-131.875867008797</v>
      </c>
      <c r="AF36" s="35">
        <v>17.7890264174459</v>
      </c>
      <c r="AG36" s="36">
        <v>2061.96982897916</v>
      </c>
    </row>
    <row r="37" spans="1:33" x14ac:dyDescent="0.2">
      <c r="A37" s="46" t="s">
        <v>28</v>
      </c>
      <c r="B37" s="33">
        <v>4.5208923299999997</v>
      </c>
      <c r="C37" s="35">
        <v>0.26019460999999999</v>
      </c>
      <c r="D37" s="35">
        <v>0</v>
      </c>
      <c r="E37" s="35">
        <v>0.26019460999999999</v>
      </c>
      <c r="F37" s="35">
        <v>4.2606977199999996</v>
      </c>
      <c r="G37" s="35">
        <v>1.15154731</v>
      </c>
      <c r="H37" s="35">
        <v>0.1486962</v>
      </c>
      <c r="I37" s="35">
        <v>2.96045421</v>
      </c>
      <c r="J37" s="33">
        <v>3.3186632600000001</v>
      </c>
      <c r="K37" s="35">
        <v>0.92800720999999997</v>
      </c>
      <c r="L37" s="35">
        <v>0</v>
      </c>
      <c r="M37" s="35">
        <v>0.92800720999999997</v>
      </c>
      <c r="N37" s="35">
        <v>2.39065605</v>
      </c>
      <c r="O37" s="35">
        <v>-0.24423533</v>
      </c>
      <c r="P37" s="35">
        <v>0.1010022</v>
      </c>
      <c r="Q37" s="35">
        <v>2.5338891800000001</v>
      </c>
      <c r="R37" s="33">
        <v>1.20222907</v>
      </c>
      <c r="S37" s="35">
        <v>-0.66781259999999998</v>
      </c>
      <c r="T37" s="35">
        <v>0</v>
      </c>
      <c r="U37" s="35">
        <v>-0.66781259999999998</v>
      </c>
      <c r="V37" s="35">
        <v>1.87004167</v>
      </c>
      <c r="W37" s="35">
        <v>1.39578264</v>
      </c>
      <c r="X37" s="35">
        <v>4.7694E-2</v>
      </c>
      <c r="Y37" s="35">
        <v>0.42656503000000001</v>
      </c>
      <c r="Z37" s="33">
        <v>36.226304864688203</v>
      </c>
      <c r="AA37" s="35">
        <v>-71.962005553814606</v>
      </c>
      <c r="AB37" s="35">
        <v>0</v>
      </c>
      <c r="AC37" s="35">
        <v>-71.962005553814606</v>
      </c>
      <c r="AD37" s="35">
        <v>78.222949302974797</v>
      </c>
      <c r="AE37" s="35">
        <v>571.49088135610896</v>
      </c>
      <c r="AF37" s="35">
        <v>47.220753607347199</v>
      </c>
      <c r="AG37" s="36">
        <v>16.834399600695999</v>
      </c>
    </row>
    <row r="38" spans="1:33" x14ac:dyDescent="0.2">
      <c r="A38" s="40" t="s">
        <v>29</v>
      </c>
      <c r="B38" s="33">
        <v>-1337.2804274099999</v>
      </c>
      <c r="C38" s="35">
        <v>-488.73927408999998</v>
      </c>
      <c r="D38" s="35">
        <v>-170.67941493999999</v>
      </c>
      <c r="E38" s="35">
        <v>-318.05985915000002</v>
      </c>
      <c r="F38" s="35">
        <v>-848.54115332000003</v>
      </c>
      <c r="G38" s="35">
        <v>-755.69963253000003</v>
      </c>
      <c r="H38" s="35">
        <v>-20.685468090000001</v>
      </c>
      <c r="I38" s="35">
        <v>-72.156052700000004</v>
      </c>
      <c r="J38" s="33">
        <v>-1313.0196131299999</v>
      </c>
      <c r="K38" s="35">
        <v>-458.44817771999999</v>
      </c>
      <c r="L38" s="35">
        <v>-173.33912867999999</v>
      </c>
      <c r="M38" s="35">
        <v>-285.10904904</v>
      </c>
      <c r="N38" s="35">
        <v>-854.57143541000005</v>
      </c>
      <c r="O38" s="35">
        <v>-752.18269383999996</v>
      </c>
      <c r="P38" s="35">
        <v>-18.820263730000001</v>
      </c>
      <c r="Q38" s="35">
        <v>-83.56847784</v>
      </c>
      <c r="R38" s="33">
        <v>-24.260814280000002</v>
      </c>
      <c r="S38" s="35">
        <v>-30.291096370000002</v>
      </c>
      <c r="T38" s="35">
        <v>2.6597137399999999</v>
      </c>
      <c r="U38" s="35">
        <v>-32.950810109999999</v>
      </c>
      <c r="V38" s="35">
        <v>6.03028209</v>
      </c>
      <c r="W38" s="35">
        <v>-3.5169386899999999</v>
      </c>
      <c r="X38" s="35">
        <v>-1.8652043599999999</v>
      </c>
      <c r="Y38" s="35">
        <v>11.41242514</v>
      </c>
      <c r="Z38" s="33">
        <v>-1.84771149169407</v>
      </c>
      <c r="AA38" s="35">
        <v>-6.6073108896727799</v>
      </c>
      <c r="AB38" s="35">
        <v>1.5343989324592</v>
      </c>
      <c r="AC38" s="35">
        <v>-11.557265622031199</v>
      </c>
      <c r="AD38" s="35">
        <v>0.70564985443339001</v>
      </c>
      <c r="AE38" s="35">
        <v>-0.46756442534532699</v>
      </c>
      <c r="AF38" s="35">
        <v>-9.9106175490347397</v>
      </c>
      <c r="AG38" s="36">
        <v>13.6563755078203</v>
      </c>
    </row>
    <row r="39" spans="1:33" x14ac:dyDescent="0.2">
      <c r="A39" s="46" t="s">
        <v>31</v>
      </c>
      <c r="B39" s="33">
        <v>-1257.8221732699999</v>
      </c>
      <c r="C39" s="35">
        <v>-415.12883711000001</v>
      </c>
      <c r="D39" s="35">
        <v>-154.57944423999999</v>
      </c>
      <c r="E39" s="35">
        <v>-260.54939287000002</v>
      </c>
      <c r="F39" s="35">
        <v>-842.69333615999994</v>
      </c>
      <c r="G39" s="35">
        <v>-733.82826634000003</v>
      </c>
      <c r="H39" s="35">
        <v>-22.43463066</v>
      </c>
      <c r="I39" s="35">
        <v>-86.430439160000006</v>
      </c>
      <c r="J39" s="33">
        <v>-1287.20393074</v>
      </c>
      <c r="K39" s="35">
        <v>-438.40492115000001</v>
      </c>
      <c r="L39" s="35">
        <v>-161.00580640000001</v>
      </c>
      <c r="M39" s="35">
        <v>-277.39911475000002</v>
      </c>
      <c r="N39" s="35">
        <v>-848.79900958999997</v>
      </c>
      <c r="O39" s="35">
        <v>-740.92199507999999</v>
      </c>
      <c r="P39" s="35">
        <v>-21.076686469999999</v>
      </c>
      <c r="Q39" s="35">
        <v>-86.800328039999997</v>
      </c>
      <c r="R39" s="33">
        <v>29.38175747</v>
      </c>
      <c r="S39" s="35">
        <v>23.276084040000001</v>
      </c>
      <c r="T39" s="35">
        <v>6.42636216</v>
      </c>
      <c r="U39" s="35">
        <v>16.849721880000001</v>
      </c>
      <c r="V39" s="35">
        <v>6.1056734300000004</v>
      </c>
      <c r="W39" s="35">
        <v>7.0937287400000004</v>
      </c>
      <c r="X39" s="35">
        <v>-1.35794419</v>
      </c>
      <c r="Y39" s="35">
        <v>0.36988887999999998</v>
      </c>
      <c r="Z39" s="33">
        <v>2.2826031500003801</v>
      </c>
      <c r="AA39" s="35">
        <v>5.3092661412064999</v>
      </c>
      <c r="AB39" s="35">
        <v>3.9913853442244598</v>
      </c>
      <c r="AC39" s="35">
        <v>6.07418011956723</v>
      </c>
      <c r="AD39" s="35">
        <v>0.719330885288056</v>
      </c>
      <c r="AE39" s="35">
        <v>0.95741910580398704</v>
      </c>
      <c r="AF39" s="35">
        <v>-6.4428732283552304</v>
      </c>
      <c r="AG39" s="36">
        <v>0.42613765218668898</v>
      </c>
    </row>
    <row r="40" spans="1:33" x14ac:dyDescent="0.2">
      <c r="A40" s="46" t="s">
        <v>32</v>
      </c>
      <c r="B40" s="33">
        <v>2.0861973300000001</v>
      </c>
      <c r="C40" s="35">
        <v>0.78988912</v>
      </c>
      <c r="D40" s="35">
        <v>0.19140579999999999</v>
      </c>
      <c r="E40" s="35">
        <v>0.59848332000000004</v>
      </c>
      <c r="F40" s="35">
        <v>1.2963082100000001</v>
      </c>
      <c r="G40" s="35">
        <v>1.2638574600000001</v>
      </c>
      <c r="H40" s="35">
        <v>2.82315E-3</v>
      </c>
      <c r="I40" s="35">
        <v>2.96276E-2</v>
      </c>
      <c r="J40" s="33">
        <v>2.5776029399999998</v>
      </c>
      <c r="K40" s="35">
        <v>1.69340632</v>
      </c>
      <c r="L40" s="35">
        <v>0.26364726999999999</v>
      </c>
      <c r="M40" s="35">
        <v>1.4297590499999999</v>
      </c>
      <c r="N40" s="35">
        <v>0.88419661999999999</v>
      </c>
      <c r="O40" s="35">
        <v>0.83399707000000001</v>
      </c>
      <c r="P40" s="35">
        <v>3.7272099999999999E-3</v>
      </c>
      <c r="Q40" s="35">
        <v>4.6472340000000001E-2</v>
      </c>
      <c r="R40" s="33">
        <v>-0.49140560999999999</v>
      </c>
      <c r="S40" s="35">
        <v>-0.90351720000000002</v>
      </c>
      <c r="T40" s="35">
        <v>-7.2241470000000002E-2</v>
      </c>
      <c r="U40" s="35">
        <v>-0.83127572999999999</v>
      </c>
      <c r="V40" s="35">
        <v>0.41211159000000003</v>
      </c>
      <c r="W40" s="35">
        <v>0.42986038999999998</v>
      </c>
      <c r="X40" s="35">
        <v>-9.0406000000000004E-4</v>
      </c>
      <c r="Y40" s="35">
        <v>-1.684474E-2</v>
      </c>
      <c r="Z40" s="33">
        <v>-19.064441709552099</v>
      </c>
      <c r="AA40" s="35">
        <v>-53.355015233437904</v>
      </c>
      <c r="AB40" s="35">
        <v>-27.400803353662599</v>
      </c>
      <c r="AC40" s="35">
        <v>-58.1409664796317</v>
      </c>
      <c r="AD40" s="35">
        <v>46.6085914239301</v>
      </c>
      <c r="AE40" s="35">
        <v>51.5421942669415</v>
      </c>
      <c r="AF40" s="35">
        <v>-24.255676497970299</v>
      </c>
      <c r="AG40" s="36">
        <v>-36.246808316516898</v>
      </c>
    </row>
    <row r="41" spans="1:33" x14ac:dyDescent="0.2">
      <c r="A41" s="46" t="s">
        <v>33</v>
      </c>
      <c r="B41" s="33">
        <v>-77.573734569999999</v>
      </c>
      <c r="C41" s="35">
        <v>-54.924525799999998</v>
      </c>
      <c r="D41" s="35">
        <v>0.24221617000000001</v>
      </c>
      <c r="E41" s="35">
        <v>-55.166741969999997</v>
      </c>
      <c r="F41" s="35">
        <v>-22.649208770000001</v>
      </c>
      <c r="G41" s="35">
        <v>-31.106814060000001</v>
      </c>
      <c r="H41" s="35">
        <v>-0.97569446000000004</v>
      </c>
      <c r="I41" s="35">
        <v>9.4332997499999998</v>
      </c>
      <c r="J41" s="33">
        <v>-23.83310006</v>
      </c>
      <c r="K41" s="35">
        <v>-4.2736835299999996</v>
      </c>
      <c r="L41" s="35">
        <v>6.3175629999999997E-2</v>
      </c>
      <c r="M41" s="35">
        <v>-4.3368591600000004</v>
      </c>
      <c r="N41" s="35">
        <v>-19.55941653</v>
      </c>
      <c r="O41" s="35">
        <v>-19.737033960000002</v>
      </c>
      <c r="P41" s="35">
        <v>0.16088342</v>
      </c>
      <c r="Q41" s="35">
        <v>1.6734010000000001E-2</v>
      </c>
      <c r="R41" s="33">
        <v>-53.74063451</v>
      </c>
      <c r="S41" s="35">
        <v>-50.650842269999998</v>
      </c>
      <c r="T41" s="35">
        <v>0.17904054</v>
      </c>
      <c r="U41" s="35">
        <v>-50.829882810000001</v>
      </c>
      <c r="V41" s="35">
        <v>-3.08979224</v>
      </c>
      <c r="W41" s="35">
        <v>-11.3697801</v>
      </c>
      <c r="X41" s="35">
        <v>-1.1365778799999999</v>
      </c>
      <c r="Y41" s="35">
        <v>9.4165657399999994</v>
      </c>
      <c r="Z41" s="33">
        <v>-225.487386763399</v>
      </c>
      <c r="AA41" s="35">
        <v>-1185.1799955342001</v>
      </c>
      <c r="AB41" s="35">
        <v>283.40127356070701</v>
      </c>
      <c r="AC41" s="35">
        <v>-1172.0436595870499</v>
      </c>
      <c r="AD41" s="35">
        <v>-15.796955063873799</v>
      </c>
      <c r="AE41" s="35">
        <v>-57.6063258696445</v>
      </c>
      <c r="AF41" s="35">
        <v>-706.46054142807304</v>
      </c>
      <c r="AG41" s="36">
        <v>56272.021709082299</v>
      </c>
    </row>
    <row r="42" spans="1:33" x14ac:dyDescent="0.2">
      <c r="A42" s="46" t="s">
        <v>34</v>
      </c>
      <c r="B42" s="33">
        <v>-10.553936370000001</v>
      </c>
      <c r="C42" s="35">
        <v>-8.4810736500000008</v>
      </c>
      <c r="D42" s="35">
        <v>-0.46187412</v>
      </c>
      <c r="E42" s="35">
        <v>-8.0191995299999999</v>
      </c>
      <c r="F42" s="35">
        <v>-2.0728627199999998</v>
      </c>
      <c r="G42" s="35">
        <v>-0.53878610999999998</v>
      </c>
      <c r="H42" s="35">
        <v>5.5040150000000003E-2</v>
      </c>
      <c r="I42" s="35">
        <v>-1.58911676</v>
      </c>
      <c r="J42" s="33">
        <v>-2.9234791699999998</v>
      </c>
      <c r="K42" s="35">
        <v>-2.3238135099999999</v>
      </c>
      <c r="L42" s="35">
        <v>-0.40409421000000001</v>
      </c>
      <c r="M42" s="35">
        <v>-1.9197192999999999</v>
      </c>
      <c r="N42" s="35">
        <v>-0.59966565999999999</v>
      </c>
      <c r="O42" s="35">
        <v>-0.27874674999999999</v>
      </c>
      <c r="P42" s="35">
        <v>-1.4421200000000001E-3</v>
      </c>
      <c r="Q42" s="35">
        <v>-0.31947679000000001</v>
      </c>
      <c r="R42" s="33">
        <v>-7.6304572000000004</v>
      </c>
      <c r="S42" s="35">
        <v>-6.15726014</v>
      </c>
      <c r="T42" s="35">
        <v>-5.7779909999999997E-2</v>
      </c>
      <c r="U42" s="35">
        <v>-6.0994802300000002</v>
      </c>
      <c r="V42" s="35">
        <v>-1.4731970599999999</v>
      </c>
      <c r="W42" s="35">
        <v>-0.26003936</v>
      </c>
      <c r="X42" s="35">
        <v>5.6482270000000001E-2</v>
      </c>
      <c r="Y42" s="35">
        <v>-1.2696399700000001</v>
      </c>
      <c r="Z42" s="33">
        <v>-261.00603959493901</v>
      </c>
      <c r="AA42" s="35">
        <v>-264.96360889131802</v>
      </c>
      <c r="AB42" s="35">
        <v>-14.2986235808724</v>
      </c>
      <c r="AC42" s="35">
        <v>-317.72771310888999</v>
      </c>
      <c r="AD42" s="35">
        <v>-245.669738700729</v>
      </c>
      <c r="AE42" s="35">
        <v>-93.288750451799004</v>
      </c>
      <c r="AF42" s="35">
        <v>3916.6137353340901</v>
      </c>
      <c r="AG42" s="36">
        <v>-397.41227210903202</v>
      </c>
    </row>
    <row r="43" spans="1:33" x14ac:dyDescent="0.2">
      <c r="A43" s="46" t="s">
        <v>35</v>
      </c>
      <c r="B43" s="33">
        <v>-23.82742704</v>
      </c>
      <c r="C43" s="35">
        <v>-21.588256139999999</v>
      </c>
      <c r="D43" s="35">
        <v>-18.894473949999998</v>
      </c>
      <c r="E43" s="35">
        <v>-2.6937821899999999</v>
      </c>
      <c r="F43" s="35">
        <v>-2.2391709</v>
      </c>
      <c r="G43" s="35">
        <v>-0.74168584000000004</v>
      </c>
      <c r="H43" s="35">
        <v>-0.34488394999999999</v>
      </c>
      <c r="I43" s="35">
        <v>-1.15260111</v>
      </c>
      <c r="J43" s="33">
        <v>-17.224511880000001</v>
      </c>
      <c r="K43" s="35">
        <v>-14.92784324</v>
      </c>
      <c r="L43" s="35">
        <v>-15.7426054</v>
      </c>
      <c r="M43" s="35">
        <v>0.81476216000000001</v>
      </c>
      <c r="N43" s="35">
        <v>-2.29666864</v>
      </c>
      <c r="O43" s="35">
        <v>-0.65176091000000003</v>
      </c>
      <c r="P43" s="35">
        <v>-0.83186262</v>
      </c>
      <c r="Q43" s="35">
        <v>-0.81304511000000002</v>
      </c>
      <c r="R43" s="33">
        <v>-6.6029151600000002</v>
      </c>
      <c r="S43" s="35">
        <v>-6.6604128999999999</v>
      </c>
      <c r="T43" s="35">
        <v>-3.1518685500000001</v>
      </c>
      <c r="U43" s="35">
        <v>-3.5085443500000002</v>
      </c>
      <c r="V43" s="35">
        <v>5.7497739999999999E-2</v>
      </c>
      <c r="W43" s="35">
        <v>-8.992493E-2</v>
      </c>
      <c r="X43" s="35">
        <v>0.48697867</v>
      </c>
      <c r="Y43" s="35">
        <v>-0.33955600000000002</v>
      </c>
      <c r="Z43" s="33">
        <v>-38.334410902330902</v>
      </c>
      <c r="AA43" s="35">
        <v>-44.617382383498303</v>
      </c>
      <c r="AB43" s="35">
        <v>-20.021263761079901</v>
      </c>
      <c r="AC43" s="35">
        <v>-430.62190688875398</v>
      </c>
      <c r="AD43" s="35">
        <v>2.5035278924695001</v>
      </c>
      <c r="AE43" s="35">
        <v>-13.7972266547866</v>
      </c>
      <c r="AF43" s="35">
        <v>58.540756405186201</v>
      </c>
      <c r="AG43" s="36">
        <v>-41.763488375202201</v>
      </c>
    </row>
    <row r="44" spans="1:33" x14ac:dyDescent="0.2">
      <c r="A44" s="46" t="s">
        <v>36</v>
      </c>
      <c r="B44" s="33">
        <v>7.1521755999999996</v>
      </c>
      <c r="C44" s="35">
        <v>1.0965145700000001</v>
      </c>
      <c r="D44" s="35">
        <v>-0.80058346000000002</v>
      </c>
      <c r="E44" s="35">
        <v>1.89709803</v>
      </c>
      <c r="F44" s="35">
        <v>6.0556610299999996</v>
      </c>
      <c r="G44" s="35">
        <v>1.29212382</v>
      </c>
      <c r="H44" s="35">
        <v>0.69225667000000002</v>
      </c>
      <c r="I44" s="35">
        <v>4.0712805400000001</v>
      </c>
      <c r="J44" s="33">
        <v>3.1660265399999998</v>
      </c>
      <c r="K44" s="35">
        <v>0.60073209999999999</v>
      </c>
      <c r="L44" s="35">
        <v>0.97089413999999996</v>
      </c>
      <c r="M44" s="35">
        <v>-0.37016204000000003</v>
      </c>
      <c r="N44" s="35">
        <v>2.5652944400000002</v>
      </c>
      <c r="O44" s="35">
        <v>1.10781577</v>
      </c>
      <c r="P44" s="35">
        <v>0.48999984000000002</v>
      </c>
      <c r="Q44" s="35">
        <v>0.96747883000000001</v>
      </c>
      <c r="R44" s="33">
        <v>3.9861490599999998</v>
      </c>
      <c r="S44" s="35">
        <v>0.49578246999999998</v>
      </c>
      <c r="T44" s="35">
        <v>-1.7714776000000001</v>
      </c>
      <c r="U44" s="35">
        <v>2.2672600699999998</v>
      </c>
      <c r="V44" s="35">
        <v>3.4903665899999998</v>
      </c>
      <c r="W44" s="35">
        <v>0.18430805</v>
      </c>
      <c r="X44" s="35">
        <v>0.20225683</v>
      </c>
      <c r="Y44" s="35">
        <v>3.1038017099999999</v>
      </c>
      <c r="Z44" s="33">
        <v>125.903842233742</v>
      </c>
      <c r="AA44" s="35">
        <v>82.529711663485301</v>
      </c>
      <c r="AB44" s="35">
        <v>-182.45836770628799</v>
      </c>
      <c r="AC44" s="35">
        <v>612.504747920667</v>
      </c>
      <c r="AD44" s="35">
        <v>136.061051533718</v>
      </c>
      <c r="AE44" s="35">
        <v>16.637066829261698</v>
      </c>
      <c r="AF44" s="35">
        <v>41.276917559809803</v>
      </c>
      <c r="AG44" s="36">
        <v>320.81339805647201</v>
      </c>
    </row>
    <row r="45" spans="1:33" x14ac:dyDescent="0.2">
      <c r="A45" s="46" t="s">
        <v>37</v>
      </c>
      <c r="B45" s="52">
        <v>23.25847091</v>
      </c>
      <c r="C45" s="37">
        <v>9.4970149199999998</v>
      </c>
      <c r="D45" s="37">
        <v>3.6233388600000001</v>
      </c>
      <c r="E45" s="37">
        <v>5.8736760600000002</v>
      </c>
      <c r="F45" s="37">
        <v>13.76145599</v>
      </c>
      <c r="G45" s="37">
        <v>7.9599385399999996</v>
      </c>
      <c r="H45" s="37">
        <v>2.3196210100000001</v>
      </c>
      <c r="I45" s="37">
        <v>3.4818964399999999</v>
      </c>
      <c r="J45" s="52">
        <v>12.421779239999999</v>
      </c>
      <c r="K45" s="37">
        <v>-0.81205470999999996</v>
      </c>
      <c r="L45" s="37">
        <v>2.51566029</v>
      </c>
      <c r="M45" s="37">
        <v>-3.327715</v>
      </c>
      <c r="N45" s="37">
        <v>13.233833949999999</v>
      </c>
      <c r="O45" s="37">
        <v>7.4650300200000004</v>
      </c>
      <c r="P45" s="37">
        <v>2.4351170099999999</v>
      </c>
      <c r="Q45" s="37">
        <v>3.3336869199999999</v>
      </c>
      <c r="R45" s="52">
        <v>10.83669167</v>
      </c>
      <c r="S45" s="37">
        <v>10.30906963</v>
      </c>
      <c r="T45" s="37">
        <v>1.10767857</v>
      </c>
      <c r="U45" s="37">
        <v>9.2013910600000006</v>
      </c>
      <c r="V45" s="37">
        <v>0.52762204000000001</v>
      </c>
      <c r="W45" s="37">
        <v>0.49490852000000002</v>
      </c>
      <c r="X45" s="37">
        <v>-0.115496</v>
      </c>
      <c r="Y45" s="37">
        <v>0.14820952000000001</v>
      </c>
      <c r="Z45" s="52">
        <v>87.239448235436498</v>
      </c>
      <c r="AA45" s="37">
        <v>1269.50432071258</v>
      </c>
      <c r="AB45" s="37">
        <v>44.031325469624498</v>
      </c>
      <c r="AC45" s="37">
        <v>276.50778567275103</v>
      </c>
      <c r="AD45" s="37">
        <v>3.9869174873544502</v>
      </c>
      <c r="AE45" s="37">
        <v>6.62969229425818</v>
      </c>
      <c r="AF45" s="37">
        <v>-4.7429343035963596</v>
      </c>
      <c r="AG45" s="38">
        <v>4.4458140058335198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baseColWidth="10" defaultColWidth="12" defaultRowHeight="10.199999999999999" x14ac:dyDescent="0.2"/>
  <sheetData/>
  <pageMargins left="0.7" right="0.7" top="0.78740157499999996" bottom="0.78740157499999996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28515625" defaultRowHeight="10.199999999999999" x14ac:dyDescent="0.2"/>
  <cols>
    <col min="1" max="1" width="3.140625" customWidth="1"/>
    <col min="2" max="2" width="1.28515625" customWidth="1"/>
    <col min="3" max="3" width="19" customWidth="1"/>
    <col min="4" max="4" width="15.28515625" customWidth="1"/>
    <col min="5" max="6" width="8.85546875" customWidth="1"/>
    <col min="7" max="11" width="21.85546875" customWidth="1"/>
  </cols>
  <sheetData>
    <row r="1" spans="3:12" ht="24" customHeight="1" x14ac:dyDescent="0.35">
      <c r="H1" s="2" t="s">
        <v>0</v>
      </c>
    </row>
    <row r="2" spans="3:12" s="6" customFormat="1" ht="33.75" customHeight="1" x14ac:dyDescent="0.2">
      <c r="H2" s="12"/>
      <c r="I2" s="14"/>
      <c r="K2" s="12"/>
      <c r="L2" s="14"/>
    </row>
    <row r="3" spans="3:12" s="5" customFormat="1" ht="18" customHeight="1" x14ac:dyDescent="0.2"/>
    <row r="5" spans="3:12" ht="13.2" x14ac:dyDescent="0.25">
      <c r="G5" s="7" t="s">
        <v>1</v>
      </c>
      <c r="H5" s="3"/>
      <c r="I5" s="3"/>
      <c r="J5" s="3"/>
      <c r="K5" s="4"/>
    </row>
    <row r="6" spans="3:12" x14ac:dyDescent="0.2">
      <c r="G6" s="21"/>
      <c r="H6" s="22"/>
      <c r="I6" s="9"/>
      <c r="J6" s="23"/>
      <c r="K6" s="26"/>
    </row>
    <row r="7" spans="3:12" x14ac:dyDescent="0.2">
      <c r="G7" s="18"/>
      <c r="H7" s="19"/>
      <c r="I7" s="10"/>
      <c r="J7" s="20"/>
      <c r="K7" s="24"/>
    </row>
    <row r="8" spans="3:12" x14ac:dyDescent="0.2">
      <c r="G8" s="18"/>
      <c r="H8" s="19"/>
      <c r="I8" s="10"/>
      <c r="J8" s="20"/>
      <c r="K8" s="24"/>
    </row>
    <row r="9" spans="3:12" x14ac:dyDescent="0.2">
      <c r="G9" s="18"/>
      <c r="H9" s="19"/>
      <c r="I9" s="10"/>
      <c r="J9" s="20"/>
      <c r="K9" s="24"/>
    </row>
    <row r="10" spans="3:12" x14ac:dyDescent="0.2">
      <c r="G10" s="18"/>
      <c r="H10" s="19"/>
      <c r="I10" s="10"/>
      <c r="J10" s="20"/>
      <c r="K10" s="24"/>
    </row>
    <row r="11" spans="3:12" x14ac:dyDescent="0.2">
      <c r="G11" s="15"/>
      <c r="H11" s="16"/>
      <c r="I11" s="11"/>
      <c r="J11" s="17"/>
      <c r="K11" s="25"/>
    </row>
    <row r="13" spans="3:12" x14ac:dyDescent="0.2">
      <c r="C13" s="27"/>
      <c r="D13" s="28"/>
    </row>
    <row r="14" spans="3:12" ht="13.2" x14ac:dyDescent="0.25">
      <c r="C14" s="29"/>
      <c r="D14" s="29"/>
      <c r="F14" t="s">
        <v>2</v>
      </c>
    </row>
    <row r="15" spans="3:12" x14ac:dyDescent="0.2">
      <c r="C15" s="30"/>
      <c r="D15" s="30"/>
      <c r="F15" t="s">
        <v>2</v>
      </c>
    </row>
    <row r="16" spans="3:12" x14ac:dyDescent="0.2">
      <c r="C16" s="27"/>
      <c r="D16" s="27"/>
      <c r="F16" t="s">
        <v>2</v>
      </c>
    </row>
    <row r="17" spans="3:6" x14ac:dyDescent="0.2">
      <c r="C17" s="27"/>
      <c r="D17" s="27"/>
      <c r="F17" t="s">
        <v>2</v>
      </c>
    </row>
    <row r="18" spans="3:6" x14ac:dyDescent="0.2">
      <c r="C18" s="27"/>
      <c r="D18" s="27"/>
      <c r="F18" t="s">
        <v>2</v>
      </c>
    </row>
    <row r="19" spans="3:6" x14ac:dyDescent="0.2">
      <c r="C19" s="27"/>
      <c r="D19" s="27"/>
      <c r="F19" t="s">
        <v>2</v>
      </c>
    </row>
    <row r="20" spans="3:6" x14ac:dyDescent="0.2">
      <c r="C20" s="27"/>
      <c r="D20" s="27"/>
      <c r="F20" t="s">
        <v>2</v>
      </c>
    </row>
    <row r="21" spans="3:6" x14ac:dyDescent="0.2">
      <c r="C21" s="27"/>
      <c r="D21" s="27"/>
      <c r="F21" t="s">
        <v>2</v>
      </c>
    </row>
    <row r="22" spans="3:6" x14ac:dyDescent="0.2">
      <c r="C22" s="27"/>
      <c r="D22" s="27"/>
      <c r="F22" t="s">
        <v>2</v>
      </c>
    </row>
    <row r="23" spans="3:6" x14ac:dyDescent="0.2">
      <c r="C23" s="27"/>
      <c r="D23" s="27"/>
      <c r="F23" t="s">
        <v>2</v>
      </c>
    </row>
    <row r="24" spans="3:6" x14ac:dyDescent="0.2">
      <c r="C24" s="27"/>
      <c r="D24" s="27"/>
      <c r="F24" t="s">
        <v>2</v>
      </c>
    </row>
    <row r="25" spans="3:6" x14ac:dyDescent="0.2">
      <c r="C25" s="27"/>
      <c r="D25" s="27"/>
      <c r="F25" t="s">
        <v>2</v>
      </c>
    </row>
    <row r="26" spans="3:6" x14ac:dyDescent="0.2">
      <c r="C26" s="27"/>
      <c r="D26" s="27"/>
      <c r="F26" t="s">
        <v>2</v>
      </c>
    </row>
    <row r="27" spans="3:6" x14ac:dyDescent="0.2">
      <c r="C27" s="27"/>
      <c r="D27" s="27"/>
      <c r="F27" t="s">
        <v>2</v>
      </c>
    </row>
    <row r="28" spans="3:6" x14ac:dyDescent="0.2">
      <c r="C28" s="27"/>
      <c r="D28" s="27"/>
      <c r="F28" t="s">
        <v>2</v>
      </c>
    </row>
    <row r="29" spans="3:6" x14ac:dyDescent="0.2">
      <c r="C29" s="27"/>
      <c r="D29" s="27"/>
      <c r="F29" t="s">
        <v>2</v>
      </c>
    </row>
    <row r="30" spans="3:6" x14ac:dyDescent="0.2">
      <c r="C30" s="27"/>
      <c r="D30" s="27"/>
      <c r="F30" t="s">
        <v>2</v>
      </c>
    </row>
    <row r="31" spans="3:6" x14ac:dyDescent="0.2">
      <c r="C31" s="27"/>
      <c r="D31" s="27"/>
      <c r="F31" t="s">
        <v>2</v>
      </c>
    </row>
    <row r="32" spans="3:6" x14ac:dyDescent="0.2">
      <c r="C32" s="27"/>
      <c r="D32" s="27"/>
      <c r="F32" t="s">
        <v>2</v>
      </c>
    </row>
    <row r="33" spans="3:6" x14ac:dyDescent="0.2">
      <c r="C33" s="27"/>
      <c r="D33" s="28"/>
      <c r="F33" t="s">
        <v>2</v>
      </c>
    </row>
    <row r="34" spans="3:6" x14ac:dyDescent="0.2">
      <c r="C34" s="27"/>
      <c r="D34" s="28"/>
      <c r="F34" t="s">
        <v>2</v>
      </c>
    </row>
    <row r="35" spans="3:6" x14ac:dyDescent="0.2">
      <c r="C35" s="27"/>
      <c r="D35" s="28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7"/>
      <c r="D201" s="28"/>
    </row>
    <row r="202" spans="3:4" x14ac:dyDescent="0.2">
      <c r="C202" s="27"/>
      <c r="D202" s="28"/>
    </row>
    <row r="203" spans="3:4" x14ac:dyDescent="0.2">
      <c r="C203" s="27"/>
      <c r="D203" s="28"/>
    </row>
    <row r="204" spans="3:4" x14ac:dyDescent="0.2">
      <c r="C204" s="27"/>
      <c r="D204" s="28"/>
    </row>
    <row r="205" spans="3:4" x14ac:dyDescent="0.2">
      <c r="C205" s="27"/>
      <c r="D205" s="28"/>
    </row>
    <row r="206" spans="3:4" x14ac:dyDescent="0.2">
      <c r="C206" s="27"/>
      <c r="D206" s="28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28515625" defaultRowHeight="10.199999999999999" x14ac:dyDescent="0.2"/>
  <cols>
    <col min="3" max="4" width="9.28515625" customWidth="1"/>
    <col min="5" max="5" width="0" hidden="1" customWidth="1"/>
  </cols>
  <sheetData>
    <row r="1" spans="1:4" x14ac:dyDescent="0.2">
      <c r="A1">
        <v>7</v>
      </c>
    </row>
    <row r="14" spans="1:4" ht="13.2" x14ac:dyDescent="0.25">
      <c r="C14" s="13" t="s">
        <v>3</v>
      </c>
      <c r="D14" s="13"/>
    </row>
    <row r="15" spans="1:4" x14ac:dyDescent="0.2">
      <c r="C15" s="8"/>
      <c r="D15" s="8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  <pageSetUpPr fitToPage="1"/>
  </sheetPr>
  <dimension ref="A1:N47"/>
  <sheetViews>
    <sheetView showGridLines="0" tabSelected="1" zoomScale="60" zoomScaleNormal="60" zoomScaleSheetLayoutView="70" workbookViewId="0">
      <selection activeCell="O13" sqref="O13"/>
    </sheetView>
  </sheetViews>
  <sheetFormatPr baseColWidth="10" defaultColWidth="13.28515625" defaultRowHeight="15" outlineLevelCol="1" x14ac:dyDescent="0.25"/>
  <cols>
    <col min="1" max="1" width="5.85546875" style="59" customWidth="1"/>
    <col min="2" max="2" width="68.42578125" style="60" customWidth="1"/>
    <col min="3" max="5" width="15.7109375" style="61" customWidth="1"/>
    <col min="6" max="6" width="15.7109375" style="61" hidden="1" customWidth="1" outlineLevel="1"/>
    <col min="7" max="7" width="15.7109375" style="61" customWidth="1" collapsed="1"/>
    <col min="8" max="9" width="15.7109375" style="61" customWidth="1"/>
    <col min="10" max="10" width="13.28515625" style="59"/>
    <col min="11" max="11" width="37.85546875" style="59" hidden="1" customWidth="1" outlineLevel="1"/>
    <col min="12" max="12" width="13.28515625" style="59" collapsed="1"/>
    <col min="13" max="16384" width="13.28515625" style="59"/>
  </cols>
  <sheetData>
    <row r="1" spans="1:14" x14ac:dyDescent="0.25">
      <c r="E1" s="62"/>
      <c r="F1" s="63" t="s">
        <v>68</v>
      </c>
      <c r="G1" s="63" t="s">
        <v>69</v>
      </c>
    </row>
    <row r="2" spans="1:14" s="61" customFormat="1" x14ac:dyDescent="0.25">
      <c r="A2" s="61" t="s">
        <v>70</v>
      </c>
      <c r="K2" s="59"/>
      <c r="L2" s="64"/>
      <c r="M2" s="65"/>
      <c r="N2" s="65"/>
    </row>
    <row r="3" spans="1:14" ht="31.8" x14ac:dyDescent="0.45">
      <c r="A3" s="66" t="s">
        <v>161</v>
      </c>
      <c r="B3" s="59"/>
      <c r="C3" s="59"/>
      <c r="D3" s="59"/>
      <c r="E3" s="59"/>
      <c r="F3" s="59"/>
      <c r="G3" s="59"/>
      <c r="H3" s="59"/>
      <c r="I3" s="59"/>
      <c r="L3" s="64"/>
      <c r="M3" s="67"/>
      <c r="N3" s="67"/>
    </row>
    <row r="4" spans="1:14" s="70" customFormat="1" ht="28.2" thickBot="1" x14ac:dyDescent="0.5">
      <c r="A4" s="68" t="s">
        <v>190</v>
      </c>
      <c r="B4" s="69"/>
      <c r="C4" s="69"/>
      <c r="D4" s="69"/>
      <c r="E4" s="69"/>
      <c r="F4" s="69"/>
      <c r="G4" s="69"/>
      <c r="H4" s="69"/>
      <c r="I4" s="69"/>
      <c r="K4" s="59"/>
      <c r="L4" s="64"/>
      <c r="M4" s="71"/>
      <c r="N4" s="71"/>
    </row>
    <row r="5" spans="1:14" ht="15.6" x14ac:dyDescent="0.3">
      <c r="A5" s="72"/>
      <c r="B5" s="73"/>
      <c r="C5" s="74"/>
      <c r="D5" s="74"/>
      <c r="E5" s="74"/>
      <c r="F5" s="74"/>
      <c r="G5" s="74"/>
      <c r="H5" s="75"/>
      <c r="I5" s="76"/>
    </row>
    <row r="6" spans="1:14" ht="15.6" x14ac:dyDescent="0.3">
      <c r="A6" s="72"/>
      <c r="B6" s="73"/>
      <c r="C6" s="74"/>
      <c r="D6" s="74"/>
      <c r="E6" s="74"/>
      <c r="F6" s="74"/>
      <c r="G6" s="74"/>
      <c r="H6" s="75"/>
      <c r="I6" s="76"/>
    </row>
    <row r="7" spans="1:14" ht="15.6" x14ac:dyDescent="0.3">
      <c r="A7" s="72"/>
      <c r="B7" s="73"/>
      <c r="C7" s="74"/>
      <c r="D7" s="74"/>
      <c r="E7" s="74"/>
      <c r="F7" s="74"/>
      <c r="G7" s="74"/>
      <c r="H7" s="75"/>
      <c r="I7" s="76"/>
    </row>
    <row r="8" spans="1:14" x14ac:dyDescent="0.25">
      <c r="A8" s="77"/>
      <c r="B8" s="78"/>
      <c r="C8" s="74"/>
      <c r="D8" s="74"/>
      <c r="E8" s="74"/>
      <c r="F8" s="74"/>
      <c r="G8" s="74"/>
      <c r="H8" s="74"/>
      <c r="I8" s="74"/>
    </row>
    <row r="9" spans="1:14" s="77" customFormat="1" ht="43.5" customHeight="1" thickBot="1" x14ac:dyDescent="0.3">
      <c r="A9" s="79" t="s">
        <v>71</v>
      </c>
      <c r="B9" s="79"/>
      <c r="C9" s="279" t="s">
        <v>175</v>
      </c>
      <c r="D9" s="280"/>
      <c r="E9" s="280"/>
      <c r="F9" s="80"/>
      <c r="G9" s="81" t="s">
        <v>176</v>
      </c>
      <c r="H9" s="82" t="s">
        <v>72</v>
      </c>
      <c r="I9" s="82" t="s">
        <v>73</v>
      </c>
    </row>
    <row r="10" spans="1:14" s="89" customFormat="1" ht="19.5" customHeight="1" x14ac:dyDescent="0.2">
      <c r="A10" s="83" t="s">
        <v>74</v>
      </c>
      <c r="B10" s="84"/>
      <c r="C10" s="85">
        <v>24313.476002300002</v>
      </c>
      <c r="D10" s="85"/>
      <c r="E10" s="85"/>
      <c r="F10" s="86">
        <v>24313.476002300002</v>
      </c>
      <c r="G10" s="85">
        <v>24725.044970350002</v>
      </c>
      <c r="H10" s="87">
        <v>-411.56896804999997</v>
      </c>
      <c r="I10" s="88">
        <v>-1.6645832941600263</v>
      </c>
      <c r="K10" s="230" t="s">
        <v>10</v>
      </c>
      <c r="L10" s="90"/>
    </row>
    <row r="11" spans="1:14" s="89" customFormat="1" ht="19.5" customHeight="1" x14ac:dyDescent="0.25">
      <c r="A11" s="91" t="s">
        <v>49</v>
      </c>
      <c r="B11" s="91" t="s">
        <v>75</v>
      </c>
      <c r="C11" s="87"/>
      <c r="D11" s="87"/>
      <c r="E11" s="87"/>
      <c r="F11" s="92"/>
      <c r="G11" s="87"/>
      <c r="H11" s="87"/>
      <c r="I11" s="93"/>
      <c r="K11" s="77"/>
      <c r="L11" s="90"/>
    </row>
    <row r="12" spans="1:14" s="77" customFormat="1" ht="19.5" customHeight="1" x14ac:dyDescent="0.25">
      <c r="A12" s="91"/>
      <c r="B12" s="91" t="s">
        <v>76</v>
      </c>
      <c r="C12" s="87">
        <v>23182.145175770002</v>
      </c>
      <c r="D12" s="87"/>
      <c r="E12" s="87"/>
      <c r="F12" s="92">
        <v>23182.145175770002</v>
      </c>
      <c r="G12" s="87">
        <v>24347.168272110001</v>
      </c>
      <c r="H12" s="87">
        <v>-1165.023096339999</v>
      </c>
      <c r="I12" s="88">
        <v>-4.7850455680077921</v>
      </c>
      <c r="K12" s="235" t="s">
        <v>131</v>
      </c>
      <c r="L12" s="90"/>
    </row>
    <row r="13" spans="1:14" s="77" customFormat="1" ht="19.5" customHeight="1" x14ac:dyDescent="0.25">
      <c r="A13" s="91"/>
      <c r="B13" s="91" t="s">
        <v>77</v>
      </c>
      <c r="C13" s="87">
        <v>-971.93192707000003</v>
      </c>
      <c r="D13" s="87"/>
      <c r="E13" s="87"/>
      <c r="F13" s="92">
        <v>-971.93192707000003</v>
      </c>
      <c r="G13" s="87">
        <v>-733.59878827</v>
      </c>
      <c r="H13" s="87">
        <v>-238.33313880000003</v>
      </c>
      <c r="I13" s="88">
        <v>-32.488213259191191</v>
      </c>
      <c r="K13" s="235" t="s">
        <v>132</v>
      </c>
      <c r="L13" s="90"/>
    </row>
    <row r="14" spans="1:14" s="77" customFormat="1" ht="19.5" customHeight="1" x14ac:dyDescent="0.25">
      <c r="A14" s="91"/>
      <c r="B14" s="91" t="s">
        <v>78</v>
      </c>
      <c r="C14" s="87"/>
      <c r="D14" s="87">
        <v>22210.213248700002</v>
      </c>
      <c r="E14" s="87"/>
      <c r="F14" s="92">
        <v>22210.213248700002</v>
      </c>
      <c r="G14" s="87">
        <v>23613.569483840001</v>
      </c>
      <c r="H14" s="87">
        <v>-1403.3562351399996</v>
      </c>
      <c r="I14" s="88">
        <v>-5.9430076257653024</v>
      </c>
      <c r="K14" s="234" t="s">
        <v>14</v>
      </c>
      <c r="L14" s="90"/>
    </row>
    <row r="15" spans="1:14" s="77" customFormat="1" ht="19.5" customHeight="1" x14ac:dyDescent="0.25">
      <c r="A15" s="91" t="s">
        <v>50</v>
      </c>
      <c r="B15" s="91" t="s">
        <v>152</v>
      </c>
      <c r="C15" s="87"/>
      <c r="D15" s="87">
        <v>2652.2735063499999</v>
      </c>
      <c r="E15" s="87"/>
      <c r="F15" s="92">
        <v>2652.2735063499999</v>
      </c>
      <c r="G15" s="87">
        <v>3411.0717298200002</v>
      </c>
      <c r="H15" s="87">
        <v>-758.79822347000027</v>
      </c>
      <c r="I15" s="88">
        <v>-22.245155879792698</v>
      </c>
      <c r="K15" s="236" t="s">
        <v>15</v>
      </c>
      <c r="L15" s="90"/>
    </row>
    <row r="16" spans="1:14" s="77" customFormat="1" ht="19.5" customHeight="1" x14ac:dyDescent="0.25">
      <c r="A16" s="91" t="s">
        <v>51</v>
      </c>
      <c r="B16" s="91" t="s">
        <v>79</v>
      </c>
      <c r="C16" s="87"/>
      <c r="D16" s="87"/>
      <c r="E16" s="87"/>
      <c r="F16" s="92"/>
      <c r="G16" s="87"/>
      <c r="H16" s="87"/>
      <c r="I16" s="93"/>
      <c r="L16" s="90"/>
    </row>
    <row r="17" spans="1:12" s="77" customFormat="1" ht="19.5" customHeight="1" x14ac:dyDescent="0.25">
      <c r="A17" s="91"/>
      <c r="B17" s="91" t="s">
        <v>76</v>
      </c>
      <c r="C17" s="87">
        <v>-17735.11243152</v>
      </c>
      <c r="D17" s="87"/>
      <c r="E17" s="87"/>
      <c r="F17" s="92">
        <v>-17735.11243152</v>
      </c>
      <c r="G17" s="87">
        <v>-20093.730314150002</v>
      </c>
      <c r="H17" s="87">
        <v>2358.617882630002</v>
      </c>
      <c r="I17" s="88">
        <v>11.73807872283955</v>
      </c>
      <c r="K17" s="235" t="s">
        <v>133</v>
      </c>
      <c r="L17" s="90"/>
    </row>
    <row r="18" spans="1:12" s="77" customFormat="1" ht="19.5" customHeight="1" x14ac:dyDescent="0.25">
      <c r="A18" s="91"/>
      <c r="B18" s="91" t="s">
        <v>80</v>
      </c>
      <c r="C18" s="87">
        <v>428.96296121</v>
      </c>
      <c r="D18" s="87"/>
      <c r="E18" s="87"/>
      <c r="F18" s="92">
        <v>428.96296121</v>
      </c>
      <c r="G18" s="87">
        <v>407.30700632999998</v>
      </c>
      <c r="H18" s="87">
        <v>21.655954880000024</v>
      </c>
      <c r="I18" s="88">
        <v>5.3168628438604317</v>
      </c>
      <c r="K18" s="235" t="s">
        <v>134</v>
      </c>
      <c r="L18" s="90"/>
    </row>
    <row r="19" spans="1:12" s="77" customFormat="1" ht="19.5" customHeight="1" x14ac:dyDescent="0.25">
      <c r="A19" s="91"/>
      <c r="B19" s="91" t="s">
        <v>78</v>
      </c>
      <c r="C19" s="87"/>
      <c r="D19" s="87">
        <v>-17306.14947031</v>
      </c>
      <c r="E19" s="87"/>
      <c r="F19" s="92">
        <v>-17306.14947031</v>
      </c>
      <c r="G19" s="87">
        <v>-19686.423307820001</v>
      </c>
      <c r="H19" s="87">
        <v>2380.2738375100016</v>
      </c>
      <c r="I19" s="88">
        <v>12.090941052580586</v>
      </c>
      <c r="K19" s="234" t="s">
        <v>16</v>
      </c>
      <c r="L19" s="90"/>
    </row>
    <row r="20" spans="1:12" s="77" customFormat="1" ht="19.5" customHeight="1" x14ac:dyDescent="0.25">
      <c r="A20" s="91" t="s">
        <v>52</v>
      </c>
      <c r="B20" s="91" t="s">
        <v>81</v>
      </c>
      <c r="C20" s="87"/>
      <c r="D20" s="87"/>
      <c r="E20" s="87"/>
      <c r="F20" s="92"/>
      <c r="G20" s="87"/>
      <c r="H20" s="87"/>
      <c r="I20" s="88"/>
      <c r="L20" s="90"/>
    </row>
    <row r="21" spans="1:12" s="77" customFormat="1" ht="19.5" customHeight="1" x14ac:dyDescent="0.25">
      <c r="A21" s="91"/>
      <c r="B21" s="91" t="s">
        <v>76</v>
      </c>
      <c r="C21" s="87">
        <v>-6217.4553577999995</v>
      </c>
      <c r="D21" s="87"/>
      <c r="E21" s="87"/>
      <c r="F21" s="92">
        <v>-6217.4553577999995</v>
      </c>
      <c r="G21" s="87">
        <v>-6096.9840318400002</v>
      </c>
      <c r="H21" s="87">
        <v>-120.47132595999938</v>
      </c>
      <c r="I21" s="88">
        <v>-1.97591670456848</v>
      </c>
      <c r="K21" s="235" t="s">
        <v>135</v>
      </c>
      <c r="L21" s="90"/>
    </row>
    <row r="22" spans="1:12" s="77" customFormat="1" ht="19.5" customHeight="1" x14ac:dyDescent="0.25">
      <c r="A22" s="91"/>
      <c r="B22" s="91" t="s">
        <v>80</v>
      </c>
      <c r="C22" s="87">
        <v>250.03880602000001</v>
      </c>
      <c r="D22" s="87"/>
      <c r="E22" s="87"/>
      <c r="F22" s="92">
        <v>250.03880602000001</v>
      </c>
      <c r="G22" s="87">
        <v>160.34212955000001</v>
      </c>
      <c r="H22" s="87">
        <v>89.69667647</v>
      </c>
      <c r="I22" s="88">
        <v>55.940804030564905</v>
      </c>
      <c r="K22" s="235" t="s">
        <v>136</v>
      </c>
      <c r="L22" s="90"/>
    </row>
    <row r="23" spans="1:12" s="77" customFormat="1" ht="19.5" customHeight="1" x14ac:dyDescent="0.25">
      <c r="A23" s="91"/>
      <c r="B23" s="91" t="s">
        <v>78</v>
      </c>
      <c r="C23" s="87"/>
      <c r="D23" s="87">
        <v>-5967.4165517800002</v>
      </c>
      <c r="E23" s="87"/>
      <c r="F23" s="92">
        <v>-5967.4165517800002</v>
      </c>
      <c r="G23" s="87">
        <v>-5936.64190229</v>
      </c>
      <c r="H23" s="87">
        <v>-30.774649490000229</v>
      </c>
      <c r="I23" s="88">
        <v>-0.51838480401065146</v>
      </c>
      <c r="K23" s="234" t="s">
        <v>17</v>
      </c>
      <c r="L23" s="90"/>
    </row>
    <row r="24" spans="1:12" s="98" customFormat="1" ht="19.5" customHeight="1" x14ac:dyDescent="0.25">
      <c r="A24" s="94" t="s">
        <v>53</v>
      </c>
      <c r="B24" s="94" t="s">
        <v>82</v>
      </c>
      <c r="C24" s="95"/>
      <c r="D24" s="95"/>
      <c r="E24" s="95">
        <v>1588.9207329599999</v>
      </c>
      <c r="F24" s="96">
        <v>1588.9207329599999</v>
      </c>
      <c r="G24" s="87">
        <v>1401.57600355</v>
      </c>
      <c r="H24" s="95">
        <v>187.3447294099999</v>
      </c>
      <c r="I24" s="97">
        <v>13.366719245726339</v>
      </c>
      <c r="K24" s="233" t="s">
        <v>13</v>
      </c>
      <c r="L24" s="99"/>
    </row>
    <row r="25" spans="1:12" s="100" customFormat="1" ht="19.5" customHeight="1" x14ac:dyDescent="0.2">
      <c r="A25" s="91" t="s">
        <v>54</v>
      </c>
      <c r="B25" s="91" t="s">
        <v>83</v>
      </c>
      <c r="C25" s="87"/>
      <c r="D25" s="87">
        <v>3554.4975489899998</v>
      </c>
      <c r="E25" s="87"/>
      <c r="F25" s="92">
        <v>3554.4975489899998</v>
      </c>
      <c r="G25" s="87">
        <v>4039.9556560800002</v>
      </c>
      <c r="H25" s="87">
        <v>-485.45810709000034</v>
      </c>
      <c r="I25" s="88">
        <v>-12.016421674317188</v>
      </c>
      <c r="K25" s="236" t="s">
        <v>19</v>
      </c>
      <c r="L25" s="90"/>
    </row>
    <row r="26" spans="1:12" s="77" customFormat="1" ht="19.5" customHeight="1" x14ac:dyDescent="0.25">
      <c r="A26" s="91"/>
      <c r="B26" s="91" t="s">
        <v>84</v>
      </c>
      <c r="C26" s="87"/>
      <c r="D26" s="87"/>
      <c r="E26" s="87"/>
      <c r="F26" s="92"/>
      <c r="G26" s="87"/>
      <c r="H26" s="87"/>
      <c r="I26" s="88"/>
      <c r="L26" s="90"/>
    </row>
    <row r="27" spans="1:12" s="77" customFormat="1" ht="19.5" customHeight="1" x14ac:dyDescent="0.25">
      <c r="A27" s="91"/>
      <c r="B27" s="91" t="s">
        <v>85</v>
      </c>
      <c r="C27" s="87"/>
      <c r="D27" s="87">
        <v>95.327617129999993</v>
      </c>
      <c r="E27" s="87"/>
      <c r="F27" s="92">
        <v>95.327617129999993</v>
      </c>
      <c r="G27" s="87">
        <v>61.134273669999999</v>
      </c>
      <c r="H27" s="87">
        <v>34.193343459999994</v>
      </c>
      <c r="I27" s="88">
        <v>55.931544463215666</v>
      </c>
      <c r="K27" s="237" t="s">
        <v>33</v>
      </c>
      <c r="L27" s="90"/>
    </row>
    <row r="28" spans="1:12" s="77" customFormat="1" ht="19.5" customHeight="1" x14ac:dyDescent="0.25">
      <c r="A28" s="91" t="s">
        <v>55</v>
      </c>
      <c r="B28" s="91" t="s">
        <v>86</v>
      </c>
      <c r="C28" s="87"/>
      <c r="D28" s="87">
        <v>-151.96336731</v>
      </c>
      <c r="E28" s="87"/>
      <c r="F28" s="92">
        <v>-151.96336731</v>
      </c>
      <c r="G28" s="87">
        <v>168.33515713</v>
      </c>
      <c r="H28" s="87">
        <v>-320.29852443999999</v>
      </c>
      <c r="I28" s="88" t="s">
        <v>191</v>
      </c>
      <c r="K28" s="236" t="s">
        <v>143</v>
      </c>
      <c r="L28" s="90"/>
    </row>
    <row r="29" spans="1:12" s="77" customFormat="1" ht="19.5" customHeight="1" x14ac:dyDescent="0.25">
      <c r="A29" s="91" t="s">
        <v>56</v>
      </c>
      <c r="B29" s="91" t="s">
        <v>87</v>
      </c>
      <c r="C29" s="87"/>
      <c r="D29" s="87">
        <v>349.80879597000001</v>
      </c>
      <c r="E29" s="87"/>
      <c r="F29" s="92">
        <v>349.80879597000001</v>
      </c>
      <c r="G29" s="87">
        <v>357.3546786</v>
      </c>
      <c r="H29" s="87">
        <v>-7.5458826299999942</v>
      </c>
      <c r="I29" s="88">
        <v>-2.1115947493852105</v>
      </c>
      <c r="K29" s="235" t="s">
        <v>137</v>
      </c>
      <c r="L29" s="90"/>
    </row>
    <row r="30" spans="1:12" s="77" customFormat="1" ht="19.5" customHeight="1" x14ac:dyDescent="0.25">
      <c r="A30" s="91" t="s">
        <v>57</v>
      </c>
      <c r="B30" s="91" t="s">
        <v>88</v>
      </c>
      <c r="C30" s="87"/>
      <c r="D30" s="87">
        <v>-408.46534102999999</v>
      </c>
      <c r="E30" s="87"/>
      <c r="F30" s="92">
        <v>-408.46534102999999</v>
      </c>
      <c r="G30" s="87">
        <v>-447.68534926000001</v>
      </c>
      <c r="H30" s="87">
        <v>39.220008230000019</v>
      </c>
      <c r="I30" s="88">
        <v>8.7606191033118694</v>
      </c>
      <c r="K30" s="235" t="s">
        <v>138</v>
      </c>
      <c r="L30" s="90"/>
    </row>
    <row r="31" spans="1:12" s="77" customFormat="1" ht="19.5" customHeight="1" x14ac:dyDescent="0.25">
      <c r="A31" s="91" t="s">
        <v>58</v>
      </c>
      <c r="B31" s="91" t="s">
        <v>153</v>
      </c>
      <c r="C31" s="87"/>
      <c r="D31" s="87">
        <v>-2652.2735063499999</v>
      </c>
      <c r="E31" s="87"/>
      <c r="F31" s="92">
        <v>-2652.2735063499999</v>
      </c>
      <c r="G31" s="87">
        <v>-3411.0717298200002</v>
      </c>
      <c r="H31" s="87">
        <v>758.79822347000027</v>
      </c>
      <c r="I31" s="88">
        <v>22.245155879792698</v>
      </c>
      <c r="K31" s="236" t="s">
        <v>21</v>
      </c>
      <c r="L31" s="90"/>
    </row>
    <row r="32" spans="1:12" s="98" customFormat="1" ht="19.5" customHeight="1" x14ac:dyDescent="0.25">
      <c r="A32" s="94" t="s">
        <v>59</v>
      </c>
      <c r="B32" s="94" t="s">
        <v>89</v>
      </c>
      <c r="C32" s="95"/>
      <c r="D32" s="95"/>
      <c r="E32" s="95">
        <v>691.60413027000004</v>
      </c>
      <c r="F32" s="96">
        <v>691.60413027000004</v>
      </c>
      <c r="G32" s="87">
        <v>706.88841273000003</v>
      </c>
      <c r="H32" s="95">
        <v>-15.284282459999986</v>
      </c>
      <c r="I32" s="97">
        <v>-2.162191681848646</v>
      </c>
      <c r="K32" s="233" t="s">
        <v>18</v>
      </c>
      <c r="L32" s="99"/>
    </row>
    <row r="33" spans="1:12" s="100" customFormat="1" ht="19.5" customHeight="1" x14ac:dyDescent="0.2">
      <c r="A33" s="94" t="s">
        <v>60</v>
      </c>
      <c r="B33" s="94" t="s">
        <v>90</v>
      </c>
      <c r="C33" s="95"/>
      <c r="D33" s="95"/>
      <c r="E33" s="95">
        <v>2280.5248632299999</v>
      </c>
      <c r="F33" s="96">
        <v>2280.5248632299999</v>
      </c>
      <c r="G33" s="87">
        <v>2108.46441628</v>
      </c>
      <c r="H33" s="95">
        <v>172.06044694999991</v>
      </c>
      <c r="I33" s="97">
        <v>8.1604624494241698</v>
      </c>
      <c r="K33" s="232" t="s">
        <v>12</v>
      </c>
      <c r="L33" s="99"/>
    </row>
    <row r="34" spans="1:12" s="100" customFormat="1" ht="19.5" customHeight="1" x14ac:dyDescent="0.2">
      <c r="A34" s="91" t="s">
        <v>61</v>
      </c>
      <c r="B34" s="91" t="s">
        <v>91</v>
      </c>
      <c r="C34" s="87"/>
      <c r="D34" s="87"/>
      <c r="E34" s="87">
        <v>-344.72107283999998</v>
      </c>
      <c r="F34" s="92">
        <v>-344.72107283999998</v>
      </c>
      <c r="G34" s="87">
        <v>-416.68958635000001</v>
      </c>
      <c r="H34" s="87">
        <v>71.968513510000037</v>
      </c>
      <c r="I34" s="88">
        <v>17.271493185229208</v>
      </c>
      <c r="K34" s="237" t="s">
        <v>23</v>
      </c>
      <c r="L34" s="99"/>
    </row>
    <row r="35" spans="1:12" s="101" customFormat="1" ht="19.5" customHeight="1" x14ac:dyDescent="0.25">
      <c r="A35" s="91" t="s">
        <v>62</v>
      </c>
      <c r="B35" s="91" t="s">
        <v>92</v>
      </c>
      <c r="C35" s="87"/>
      <c r="D35" s="87"/>
      <c r="E35" s="87">
        <v>0</v>
      </c>
      <c r="F35" s="92">
        <v>0</v>
      </c>
      <c r="G35" s="87">
        <v>0</v>
      </c>
      <c r="H35" s="87">
        <v>0</v>
      </c>
      <c r="I35" s="88" t="s">
        <v>191</v>
      </c>
      <c r="K35" s="237" t="s">
        <v>151</v>
      </c>
      <c r="L35" s="90"/>
    </row>
    <row r="36" spans="1:12" s="77" customFormat="1" ht="19.5" customHeight="1" x14ac:dyDescent="0.25">
      <c r="A36" s="91" t="s">
        <v>63</v>
      </c>
      <c r="B36" s="91" t="s">
        <v>93</v>
      </c>
      <c r="C36" s="87"/>
      <c r="D36" s="87"/>
      <c r="E36" s="87">
        <v>-101.24716868</v>
      </c>
      <c r="F36" s="92">
        <v>-101.24716868</v>
      </c>
      <c r="G36" s="87">
        <v>-106.47388804000001</v>
      </c>
      <c r="H36" s="87">
        <v>5.2267193600000041</v>
      </c>
      <c r="I36" s="88">
        <v>4.9089212916094835</v>
      </c>
      <c r="K36" s="237" t="s">
        <v>24</v>
      </c>
      <c r="L36" s="90"/>
    </row>
    <row r="37" spans="1:12" s="77" customFormat="1" ht="19.5" customHeight="1" x14ac:dyDescent="0.25">
      <c r="A37" s="91" t="s">
        <v>64</v>
      </c>
      <c r="B37" s="91" t="s">
        <v>94</v>
      </c>
      <c r="C37" s="87"/>
      <c r="D37" s="87"/>
      <c r="E37" s="87">
        <v>-279.67324995000001</v>
      </c>
      <c r="F37" s="92">
        <v>-279.67324995000001</v>
      </c>
      <c r="G37" s="87">
        <v>-295.415234</v>
      </c>
      <c r="H37" s="87">
        <v>15.741984049999985</v>
      </c>
      <c r="I37" s="88">
        <v>5.3287651543386501</v>
      </c>
      <c r="K37" s="230" t="s">
        <v>25</v>
      </c>
      <c r="L37" s="90"/>
    </row>
    <row r="38" spans="1:12" s="98" customFormat="1" ht="19.5" customHeight="1" x14ac:dyDescent="0.25">
      <c r="A38" s="94" t="s">
        <v>65</v>
      </c>
      <c r="B38" s="94" t="s">
        <v>95</v>
      </c>
      <c r="C38" s="95"/>
      <c r="D38" s="95"/>
      <c r="E38" s="95">
        <v>1554.88337176</v>
      </c>
      <c r="F38" s="96">
        <v>1554.88337176</v>
      </c>
      <c r="G38" s="87">
        <v>1289.88570789</v>
      </c>
      <c r="H38" s="95">
        <v>264.99766387</v>
      </c>
      <c r="I38" s="97">
        <v>20.544274756209539</v>
      </c>
      <c r="K38" s="231" t="s">
        <v>26</v>
      </c>
      <c r="L38" s="99"/>
    </row>
    <row r="39" spans="1:12" s="98" customFormat="1" ht="19.5" customHeight="1" x14ac:dyDescent="0.25">
      <c r="A39" s="91"/>
      <c r="B39" s="91" t="s">
        <v>84</v>
      </c>
      <c r="C39" s="87"/>
      <c r="D39" s="87"/>
      <c r="E39" s="87"/>
      <c r="F39" s="92"/>
      <c r="G39" s="87"/>
      <c r="H39" s="87"/>
      <c r="I39" s="88"/>
      <c r="K39" s="77"/>
      <c r="L39" s="90"/>
    </row>
    <row r="40" spans="1:12" s="77" customFormat="1" ht="19.5" customHeight="1" x14ac:dyDescent="0.25">
      <c r="A40" s="91"/>
      <c r="B40" s="91" t="s">
        <v>96</v>
      </c>
      <c r="C40" s="87"/>
      <c r="D40" s="87"/>
      <c r="E40" s="87">
        <v>1549.4419077299999</v>
      </c>
      <c r="F40" s="92">
        <v>1549.4419077299999</v>
      </c>
      <c r="G40" s="87">
        <v>1282.9375024200001</v>
      </c>
      <c r="H40" s="87">
        <v>266.50440530999981</v>
      </c>
      <c r="I40" s="88">
        <v>20.772984249606356</v>
      </c>
      <c r="K40" s="237" t="s">
        <v>27</v>
      </c>
      <c r="L40" s="90"/>
    </row>
    <row r="41" spans="1:12" s="77" customFormat="1" ht="19.5" customHeight="1" x14ac:dyDescent="0.25">
      <c r="A41" s="91"/>
      <c r="B41" s="91" t="s">
        <v>97</v>
      </c>
      <c r="C41" s="87"/>
      <c r="D41" s="87"/>
      <c r="E41" s="87">
        <v>5.4414640299999997</v>
      </c>
      <c r="F41" s="92">
        <v>5.4414640299999997</v>
      </c>
      <c r="G41" s="87">
        <v>6.9482054700000004</v>
      </c>
      <c r="H41" s="87">
        <v>-1.5067414400000008</v>
      </c>
      <c r="I41" s="88">
        <v>-21.685332227229033</v>
      </c>
      <c r="K41" s="237" t="s">
        <v>28</v>
      </c>
      <c r="L41" s="90"/>
    </row>
    <row r="42" spans="1:12" s="102" customFormat="1" ht="19.5" customHeight="1" x14ac:dyDescent="0.25">
      <c r="A42" s="77"/>
      <c r="B42" s="104"/>
      <c r="C42" s="105"/>
      <c r="D42" s="105"/>
      <c r="E42" s="105"/>
      <c r="F42" s="106"/>
      <c r="G42" s="105"/>
      <c r="H42" s="105"/>
      <c r="I42" s="107"/>
      <c r="L42" s="90"/>
    </row>
    <row r="43" spans="1:12" s="103" customFormat="1" ht="19.5" customHeight="1" x14ac:dyDescent="0.3">
      <c r="B43" s="108"/>
      <c r="C43" s="109"/>
      <c r="D43" s="109"/>
      <c r="E43" s="109" t="s">
        <v>66</v>
      </c>
      <c r="F43" s="109" t="s">
        <v>66</v>
      </c>
      <c r="G43" s="109" t="s">
        <v>66</v>
      </c>
      <c r="H43" s="110" t="s">
        <v>66</v>
      </c>
      <c r="I43" s="111" t="s">
        <v>8</v>
      </c>
      <c r="L43" s="90"/>
    </row>
    <row r="44" spans="1:12" s="77" customFormat="1" ht="19.5" customHeight="1" x14ac:dyDescent="0.25">
      <c r="A44" s="91" t="s">
        <v>98</v>
      </c>
      <c r="B44" s="91"/>
      <c r="C44" s="112"/>
      <c r="D44" s="112"/>
      <c r="E44" s="112">
        <v>10.337638897707254</v>
      </c>
      <c r="F44" s="112">
        <v>10.337638897707254</v>
      </c>
      <c r="G44" s="112">
        <v>8.2551199728432927</v>
      </c>
      <c r="H44" s="112">
        <v>2.0825189248639617</v>
      </c>
      <c r="I44" s="88">
        <v>25.226997690097587</v>
      </c>
      <c r="L44" s="90"/>
    </row>
    <row r="45" spans="1:12" s="89" customFormat="1" ht="19.95" customHeight="1" x14ac:dyDescent="0.25">
      <c r="A45" s="77"/>
      <c r="B45" s="113"/>
      <c r="C45" s="114"/>
      <c r="D45" s="114"/>
      <c r="E45" s="115"/>
      <c r="F45" s="115"/>
      <c r="G45" s="115"/>
      <c r="H45" s="116"/>
      <c r="I45" s="117"/>
    </row>
    <row r="46" spans="1:12" s="89" customFormat="1" ht="15" customHeight="1" x14ac:dyDescent="0.25">
      <c r="A46" s="191" t="s">
        <v>160</v>
      </c>
      <c r="B46" s="113"/>
      <c r="C46" s="114"/>
      <c r="D46" s="114"/>
      <c r="E46" s="115"/>
      <c r="F46" s="115"/>
      <c r="G46" s="115"/>
      <c r="H46" s="116"/>
      <c r="I46" s="117"/>
    </row>
    <row r="47" spans="1:12" s="89" customFormat="1" ht="15" customHeight="1" x14ac:dyDescent="0.25">
      <c r="B47" s="113"/>
      <c r="C47" s="114"/>
      <c r="D47" s="114"/>
      <c r="E47" s="115"/>
      <c r="F47" s="115"/>
      <c r="G47" s="115"/>
      <c r="H47" s="116"/>
      <c r="I47" s="117"/>
    </row>
  </sheetData>
  <mergeCells count="1">
    <mergeCell ref="C9:E9"/>
  </mergeCells>
  <pageMargins left="0.6692913385826772" right="0.39370078740157483" top="0.39370078740157483" bottom="0.78740157480314965" header="0.19685039370078741" footer="0.31496062992125984"/>
  <pageSetup paperSize="9" scale="6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  <pageSetUpPr fitToPage="1"/>
  </sheetPr>
  <dimension ref="A1:O46"/>
  <sheetViews>
    <sheetView showGridLines="0" zoomScale="60" zoomScaleNormal="60" zoomScaleSheetLayoutView="70" workbookViewId="0">
      <selection activeCell="K1" sqref="K1:K1048576"/>
    </sheetView>
  </sheetViews>
  <sheetFormatPr baseColWidth="10" defaultColWidth="13.28515625" defaultRowHeight="15" outlineLevelCol="1" x14ac:dyDescent="0.25"/>
  <cols>
    <col min="1" max="1" width="5.85546875" style="59" customWidth="1"/>
    <col min="2" max="2" width="65.140625" style="60" customWidth="1"/>
    <col min="3" max="5" width="15.7109375" style="61" customWidth="1"/>
    <col min="6" max="6" width="17.140625" style="61" hidden="1" customWidth="1" outlineLevel="1"/>
    <col min="7" max="7" width="15.7109375" style="61" customWidth="1" collapsed="1"/>
    <col min="8" max="9" width="15.7109375" style="61" customWidth="1"/>
    <col min="10" max="10" width="13.28515625" style="59"/>
    <col min="11" max="11" width="84.28515625" style="59" hidden="1" customWidth="1" outlineLevel="1"/>
    <col min="12" max="12" width="13.28515625" style="59" collapsed="1"/>
    <col min="13" max="16384" width="13.28515625" style="59"/>
  </cols>
  <sheetData>
    <row r="1" spans="1:15" x14ac:dyDescent="0.25">
      <c r="E1" s="62"/>
      <c r="F1" s="63" t="s">
        <v>99</v>
      </c>
      <c r="G1" s="63" t="s">
        <v>100</v>
      </c>
    </row>
    <row r="2" spans="1:15" s="61" customFormat="1" x14ac:dyDescent="0.25">
      <c r="A2" s="61" t="s">
        <v>70</v>
      </c>
      <c r="K2" s="59"/>
      <c r="L2" s="59"/>
      <c r="M2" s="64"/>
      <c r="N2" s="65"/>
      <c r="O2" s="65"/>
    </row>
    <row r="3" spans="1:15" ht="31.8" x14ac:dyDescent="0.45">
      <c r="A3" s="66" t="s">
        <v>161</v>
      </c>
      <c r="B3" s="59"/>
      <c r="C3" s="59"/>
      <c r="D3" s="59"/>
      <c r="E3" s="59"/>
      <c r="F3" s="59"/>
      <c r="G3" s="59"/>
      <c r="H3" s="59"/>
      <c r="I3" s="59"/>
      <c r="M3" s="64"/>
      <c r="N3" s="67"/>
      <c r="O3" s="67"/>
    </row>
    <row r="4" spans="1:15" s="70" customFormat="1" ht="28.2" thickBot="1" x14ac:dyDescent="0.5">
      <c r="A4" s="68" t="s">
        <v>192</v>
      </c>
      <c r="B4" s="69"/>
      <c r="C4" s="69"/>
      <c r="D4" s="69"/>
      <c r="E4" s="69"/>
      <c r="F4" s="69"/>
      <c r="G4" s="69"/>
      <c r="H4" s="69"/>
      <c r="I4" s="69"/>
      <c r="K4" s="59"/>
      <c r="L4" s="59"/>
      <c r="M4" s="64"/>
      <c r="N4" s="71"/>
      <c r="O4" s="71"/>
    </row>
    <row r="5" spans="1:15" ht="15.6" x14ac:dyDescent="0.3">
      <c r="A5" s="72"/>
      <c r="B5" s="73"/>
      <c r="C5" s="74"/>
      <c r="D5" s="74"/>
      <c r="E5" s="74"/>
      <c r="F5" s="74"/>
      <c r="G5" s="74"/>
      <c r="H5" s="75"/>
      <c r="I5" s="76"/>
    </row>
    <row r="6" spans="1:15" ht="15.6" x14ac:dyDescent="0.3">
      <c r="A6" s="72"/>
      <c r="B6" s="73"/>
      <c r="C6" s="74"/>
      <c r="D6" s="74"/>
      <c r="E6" s="74"/>
      <c r="F6" s="74"/>
      <c r="G6" s="74"/>
      <c r="H6" s="75"/>
      <c r="I6" s="76"/>
    </row>
    <row r="7" spans="1:15" ht="15.6" x14ac:dyDescent="0.3">
      <c r="A7" s="72"/>
      <c r="B7" s="73"/>
      <c r="C7" s="74"/>
      <c r="D7" s="74"/>
      <c r="E7" s="74"/>
      <c r="F7" s="74"/>
      <c r="G7" s="74"/>
      <c r="H7" s="75"/>
      <c r="I7" s="76"/>
    </row>
    <row r="8" spans="1:15" x14ac:dyDescent="0.25">
      <c r="A8" s="77"/>
      <c r="B8" s="78"/>
      <c r="C8" s="74"/>
      <c r="D8" s="74"/>
      <c r="E8" s="74"/>
      <c r="F8" s="74"/>
      <c r="G8" s="74"/>
      <c r="H8" s="74"/>
      <c r="I8" s="74"/>
    </row>
    <row r="9" spans="1:15" s="77" customFormat="1" ht="43.5" customHeight="1" thickBot="1" x14ac:dyDescent="0.3">
      <c r="A9" s="79" t="s">
        <v>71</v>
      </c>
      <c r="B9" s="79"/>
      <c r="C9" s="279" t="s">
        <v>177</v>
      </c>
      <c r="D9" s="280"/>
      <c r="E9" s="280"/>
      <c r="F9" s="280"/>
      <c r="G9" s="81" t="s">
        <v>178</v>
      </c>
      <c r="H9" s="82" t="s">
        <v>72</v>
      </c>
      <c r="I9" s="82" t="s">
        <v>73</v>
      </c>
    </row>
    <row r="10" spans="1:15" s="89" customFormat="1" ht="19.5" customHeight="1" x14ac:dyDescent="0.2">
      <c r="A10" s="83" t="s">
        <v>74</v>
      </c>
      <c r="B10" s="84"/>
      <c r="C10" s="85">
        <v>11187.516567680001</v>
      </c>
      <c r="D10" s="85"/>
      <c r="E10" s="85"/>
      <c r="F10" s="86">
        <v>11187.516567680001</v>
      </c>
      <c r="G10" s="85">
        <v>11799.942513129999</v>
      </c>
      <c r="H10" s="87">
        <v>-612.42594544999884</v>
      </c>
      <c r="I10" s="88">
        <v>-5.1900756700173911</v>
      </c>
      <c r="K10" s="230" t="s">
        <v>10</v>
      </c>
    </row>
    <row r="11" spans="1:15" s="89" customFormat="1" ht="19.5" customHeight="1" x14ac:dyDescent="0.3">
      <c r="A11" s="91" t="s">
        <v>49</v>
      </c>
      <c r="B11" s="91" t="s">
        <v>75</v>
      </c>
      <c r="C11" s="87"/>
      <c r="D11" s="87"/>
      <c r="E11" s="87"/>
      <c r="F11" s="92"/>
      <c r="G11" s="87"/>
      <c r="H11" s="87"/>
      <c r="I11" s="276"/>
      <c r="K11" s="77"/>
    </row>
    <row r="12" spans="1:15" s="77" customFormat="1" ht="19.5" customHeight="1" x14ac:dyDescent="0.25">
      <c r="A12" s="91"/>
      <c r="B12" s="91" t="s">
        <v>76</v>
      </c>
      <c r="C12" s="87">
        <v>11496.681239220001</v>
      </c>
      <c r="D12" s="87"/>
      <c r="E12" s="87"/>
      <c r="F12" s="92">
        <v>11496.681239220001</v>
      </c>
      <c r="G12" s="87">
        <v>12145.33397519</v>
      </c>
      <c r="H12" s="87">
        <v>-648.65273596999941</v>
      </c>
      <c r="I12" s="88">
        <v>-5.3407566831430175</v>
      </c>
      <c r="K12" s="235" t="s">
        <v>131</v>
      </c>
    </row>
    <row r="13" spans="1:15" s="77" customFormat="1" ht="19.5" customHeight="1" x14ac:dyDescent="0.25">
      <c r="A13" s="91"/>
      <c r="B13" s="91" t="s">
        <v>77</v>
      </c>
      <c r="C13" s="87">
        <v>-540.59684754</v>
      </c>
      <c r="D13" s="87"/>
      <c r="E13" s="87"/>
      <c r="F13" s="92">
        <v>-540.59684754</v>
      </c>
      <c r="G13" s="87">
        <v>-374.02627877999998</v>
      </c>
      <c r="H13" s="87">
        <v>-166.57056876000001</v>
      </c>
      <c r="I13" s="88">
        <v>-44.534456055686881</v>
      </c>
      <c r="K13" s="235" t="s">
        <v>132</v>
      </c>
    </row>
    <row r="14" spans="1:15" s="77" customFormat="1" ht="19.5" customHeight="1" x14ac:dyDescent="0.25">
      <c r="A14" s="91"/>
      <c r="B14" s="91" t="s">
        <v>78</v>
      </c>
      <c r="C14" s="87"/>
      <c r="D14" s="87">
        <v>10956.08439168</v>
      </c>
      <c r="E14" s="87"/>
      <c r="F14" s="92">
        <v>10956.08439168</v>
      </c>
      <c r="G14" s="87">
        <v>11771.30769641</v>
      </c>
      <c r="H14" s="87">
        <v>-815.22330472999965</v>
      </c>
      <c r="I14" s="88">
        <v>-6.9255118102012192</v>
      </c>
      <c r="K14" s="234" t="s">
        <v>14</v>
      </c>
    </row>
    <row r="15" spans="1:15" s="77" customFormat="1" ht="19.5" customHeight="1" x14ac:dyDescent="0.25">
      <c r="A15" s="91" t="s">
        <v>50</v>
      </c>
      <c r="B15" s="91" t="s">
        <v>152</v>
      </c>
      <c r="C15" s="87"/>
      <c r="D15" s="87">
        <v>1410.23127406</v>
      </c>
      <c r="E15" s="87"/>
      <c r="F15" s="92">
        <v>1410.23127406</v>
      </c>
      <c r="G15" s="87">
        <v>1442.26038307</v>
      </c>
      <c r="H15" s="87">
        <v>-32.029109009999956</v>
      </c>
      <c r="I15" s="88">
        <v>-2.2207577345931595</v>
      </c>
      <c r="K15" s="236" t="s">
        <v>15</v>
      </c>
    </row>
    <row r="16" spans="1:15" s="77" customFormat="1" ht="19.5" customHeight="1" x14ac:dyDescent="0.25">
      <c r="A16" s="91" t="s">
        <v>51</v>
      </c>
      <c r="B16" s="91" t="s">
        <v>79</v>
      </c>
      <c r="C16" s="87"/>
      <c r="D16" s="87"/>
      <c r="E16" s="87"/>
      <c r="F16" s="92"/>
      <c r="G16" s="87"/>
      <c r="H16" s="87"/>
      <c r="I16" s="88"/>
    </row>
    <row r="17" spans="1:11" s="77" customFormat="1" ht="19.5" customHeight="1" x14ac:dyDescent="0.25">
      <c r="A17" s="91"/>
      <c r="B17" s="91" t="s">
        <v>76</v>
      </c>
      <c r="C17" s="87">
        <v>-9216.5801949100005</v>
      </c>
      <c r="D17" s="87"/>
      <c r="E17" s="87"/>
      <c r="F17" s="92">
        <v>-9216.5801949100005</v>
      </c>
      <c r="G17" s="87">
        <v>-9796.2115497699997</v>
      </c>
      <c r="H17" s="87">
        <v>579.63135485999919</v>
      </c>
      <c r="I17" s="88">
        <v>5.9168929939411941</v>
      </c>
      <c r="K17" s="235" t="s">
        <v>133</v>
      </c>
    </row>
    <row r="18" spans="1:11" s="77" customFormat="1" ht="19.5" customHeight="1" x14ac:dyDescent="0.25">
      <c r="A18" s="91"/>
      <c r="B18" s="91" t="s">
        <v>80</v>
      </c>
      <c r="C18" s="87">
        <v>341.81865593999999</v>
      </c>
      <c r="D18" s="87"/>
      <c r="E18" s="87"/>
      <c r="F18" s="92">
        <v>341.81865593999999</v>
      </c>
      <c r="G18" s="87">
        <v>287.50221297000002</v>
      </c>
      <c r="H18" s="87">
        <v>54.316442969999969</v>
      </c>
      <c r="I18" s="88">
        <v>18.89253039442438</v>
      </c>
      <c r="K18" s="235" t="s">
        <v>134</v>
      </c>
    </row>
    <row r="19" spans="1:11" s="77" customFormat="1" ht="19.5" customHeight="1" x14ac:dyDescent="0.25">
      <c r="A19" s="91"/>
      <c r="B19" s="91" t="s">
        <v>78</v>
      </c>
      <c r="C19" s="87"/>
      <c r="D19" s="87">
        <v>-8874.7615389700004</v>
      </c>
      <c r="E19" s="87"/>
      <c r="F19" s="92">
        <v>-8874.7615389700004</v>
      </c>
      <c r="G19" s="87">
        <v>-9508.7093368000005</v>
      </c>
      <c r="H19" s="87">
        <v>633.94779783000013</v>
      </c>
      <c r="I19" s="88">
        <v>6.6670225724172232</v>
      </c>
      <c r="K19" s="234" t="s">
        <v>16</v>
      </c>
    </row>
    <row r="20" spans="1:11" s="77" customFormat="1" ht="19.5" customHeight="1" x14ac:dyDescent="0.25">
      <c r="A20" s="91" t="s">
        <v>52</v>
      </c>
      <c r="B20" s="91" t="s">
        <v>81</v>
      </c>
      <c r="C20" s="87"/>
      <c r="D20" s="87"/>
      <c r="E20" s="87"/>
      <c r="F20" s="92"/>
      <c r="G20" s="87"/>
      <c r="H20" s="87"/>
      <c r="I20" s="88"/>
    </row>
    <row r="21" spans="1:11" s="77" customFormat="1" ht="19.5" customHeight="1" x14ac:dyDescent="0.25">
      <c r="A21" s="91"/>
      <c r="B21" s="91" t="s">
        <v>76</v>
      </c>
      <c r="C21" s="87">
        <v>-3068.4998352600001</v>
      </c>
      <c r="D21" s="87"/>
      <c r="E21" s="87"/>
      <c r="F21" s="92">
        <v>-3068.4998352600001</v>
      </c>
      <c r="G21" s="87">
        <v>-3056.0205091500002</v>
      </c>
      <c r="H21" s="87">
        <v>-12.479326109999874</v>
      </c>
      <c r="I21" s="88">
        <v>-0.40835217148038278</v>
      </c>
      <c r="K21" s="235" t="s">
        <v>135</v>
      </c>
    </row>
    <row r="22" spans="1:11" s="77" customFormat="1" ht="19.5" customHeight="1" x14ac:dyDescent="0.25">
      <c r="A22" s="91"/>
      <c r="B22" s="91" t="s">
        <v>80</v>
      </c>
      <c r="C22" s="87">
        <v>146.08813431999999</v>
      </c>
      <c r="D22" s="87"/>
      <c r="E22" s="87"/>
      <c r="F22" s="92">
        <v>146.08813431999999</v>
      </c>
      <c r="G22" s="87">
        <v>90.769666709999996</v>
      </c>
      <c r="H22" s="87">
        <v>55.318467609999999</v>
      </c>
      <c r="I22" s="88">
        <v>60.943781788619944</v>
      </c>
      <c r="K22" s="235" t="s">
        <v>136</v>
      </c>
    </row>
    <row r="23" spans="1:11" s="77" customFormat="1" ht="19.5" customHeight="1" x14ac:dyDescent="0.25">
      <c r="A23" s="91"/>
      <c r="B23" s="91" t="s">
        <v>78</v>
      </c>
      <c r="C23" s="87"/>
      <c r="D23" s="87">
        <v>-2922.4117009400002</v>
      </c>
      <c r="E23" s="87"/>
      <c r="F23" s="92">
        <v>-2922.4117009400002</v>
      </c>
      <c r="G23" s="87">
        <v>-2965.2508424399998</v>
      </c>
      <c r="H23" s="87">
        <v>42.839141499999641</v>
      </c>
      <c r="I23" s="88">
        <v>1.4447054828167196</v>
      </c>
      <c r="K23" s="234" t="s">
        <v>17</v>
      </c>
    </row>
    <row r="24" spans="1:11" s="98" customFormat="1" ht="19.5" customHeight="1" x14ac:dyDescent="0.25">
      <c r="A24" s="94" t="s">
        <v>53</v>
      </c>
      <c r="B24" s="94" t="s">
        <v>82</v>
      </c>
      <c r="C24" s="95"/>
      <c r="D24" s="95"/>
      <c r="E24" s="95">
        <v>569.14242582999998</v>
      </c>
      <c r="F24" s="96">
        <v>569.14242582999998</v>
      </c>
      <c r="G24" s="95">
        <v>739.60790024000005</v>
      </c>
      <c r="H24" s="95">
        <v>-170.46547441000007</v>
      </c>
      <c r="I24" s="97">
        <v>-23.048087284449593</v>
      </c>
      <c r="K24" s="233" t="s">
        <v>13</v>
      </c>
    </row>
    <row r="25" spans="1:11" s="100" customFormat="1" ht="19.5" customHeight="1" x14ac:dyDescent="0.2">
      <c r="A25" s="91" t="s">
        <v>54</v>
      </c>
      <c r="B25" s="91" t="s">
        <v>83</v>
      </c>
      <c r="C25" s="87"/>
      <c r="D25" s="87">
        <v>1758.66966419</v>
      </c>
      <c r="E25" s="87"/>
      <c r="F25" s="92">
        <v>1758.66966419</v>
      </c>
      <c r="G25" s="87">
        <v>1889.1938382599999</v>
      </c>
      <c r="H25" s="87">
        <v>-130.52417406999984</v>
      </c>
      <c r="I25" s="88">
        <v>-6.9089879199593547</v>
      </c>
      <c r="K25" s="236" t="s">
        <v>19</v>
      </c>
    </row>
    <row r="26" spans="1:11" s="77" customFormat="1" ht="19.5" customHeight="1" x14ac:dyDescent="0.25">
      <c r="A26" s="91"/>
      <c r="B26" s="91" t="s">
        <v>84</v>
      </c>
      <c r="C26" s="87"/>
      <c r="D26" s="87"/>
      <c r="E26" s="87"/>
      <c r="F26" s="92"/>
      <c r="G26" s="87"/>
      <c r="H26" s="87"/>
      <c r="I26" s="88"/>
    </row>
    <row r="27" spans="1:11" s="77" customFormat="1" ht="19.5" customHeight="1" x14ac:dyDescent="0.25">
      <c r="A27" s="91"/>
      <c r="B27" s="91" t="s">
        <v>85</v>
      </c>
      <c r="C27" s="87"/>
      <c r="D27" s="87">
        <v>77.573734569999999</v>
      </c>
      <c r="E27" s="87"/>
      <c r="F27" s="92">
        <v>77.573734569999999</v>
      </c>
      <c r="G27" s="87">
        <v>23.83310006</v>
      </c>
      <c r="H27" s="87">
        <v>53.74063451</v>
      </c>
      <c r="I27" s="88">
        <v>225.48738676339869</v>
      </c>
      <c r="K27" s="237" t="s">
        <v>33</v>
      </c>
    </row>
    <row r="28" spans="1:11" s="77" customFormat="1" ht="19.5" customHeight="1" x14ac:dyDescent="0.25">
      <c r="A28" s="91" t="s">
        <v>55</v>
      </c>
      <c r="B28" s="91" t="s">
        <v>86</v>
      </c>
      <c r="C28" s="87"/>
      <c r="D28" s="87">
        <v>85.01142265</v>
      </c>
      <c r="E28" s="87"/>
      <c r="F28" s="92">
        <v>85.01142265</v>
      </c>
      <c r="G28" s="87">
        <v>12.21266636</v>
      </c>
      <c r="H28" s="87">
        <v>72.79875629</v>
      </c>
      <c r="I28" s="88">
        <v>596.0922385338954</v>
      </c>
      <c r="K28" s="236" t="s">
        <v>143</v>
      </c>
    </row>
    <row r="29" spans="1:11" s="77" customFormat="1" ht="19.5" customHeight="1" x14ac:dyDescent="0.25">
      <c r="A29" s="91" t="s">
        <v>56</v>
      </c>
      <c r="B29" s="91" t="s">
        <v>87</v>
      </c>
      <c r="C29" s="87"/>
      <c r="D29" s="87">
        <v>187.28907601</v>
      </c>
      <c r="E29" s="87"/>
      <c r="F29" s="92">
        <v>187.28907601</v>
      </c>
      <c r="G29" s="87">
        <v>170.95161927999999</v>
      </c>
      <c r="H29" s="87">
        <v>16.337456730000014</v>
      </c>
      <c r="I29" s="88">
        <v>9.5567721433752855</v>
      </c>
      <c r="K29" s="235" t="s">
        <v>137</v>
      </c>
    </row>
    <row r="30" spans="1:11" s="77" customFormat="1" ht="19.5" customHeight="1" x14ac:dyDescent="0.25">
      <c r="A30" s="91" t="s">
        <v>57</v>
      </c>
      <c r="B30" s="91" t="s">
        <v>88</v>
      </c>
      <c r="C30" s="87"/>
      <c r="D30" s="87">
        <v>-192.53261888</v>
      </c>
      <c r="E30" s="87"/>
      <c r="F30" s="92">
        <v>-192.53261888</v>
      </c>
      <c r="G30" s="87">
        <v>-213.47158264999999</v>
      </c>
      <c r="H30" s="87">
        <v>20.938963769999987</v>
      </c>
      <c r="I30" s="88">
        <v>9.8087827475991158</v>
      </c>
      <c r="K30" s="235" t="s">
        <v>138</v>
      </c>
    </row>
    <row r="31" spans="1:11" s="77" customFormat="1" ht="19.5" customHeight="1" x14ac:dyDescent="0.25">
      <c r="A31" s="91" t="s">
        <v>58</v>
      </c>
      <c r="B31" s="91" t="s">
        <v>153</v>
      </c>
      <c r="C31" s="87"/>
      <c r="D31" s="87">
        <v>-1410.23127406</v>
      </c>
      <c r="E31" s="87"/>
      <c r="F31" s="92">
        <v>-1410.23127406</v>
      </c>
      <c r="G31" s="87">
        <v>-1442.26038307</v>
      </c>
      <c r="H31" s="87">
        <v>32.029109009999956</v>
      </c>
      <c r="I31" s="88">
        <v>2.2207577345931595</v>
      </c>
      <c r="K31" s="236" t="s">
        <v>21</v>
      </c>
    </row>
    <row r="32" spans="1:11" s="98" customFormat="1" ht="19.5" customHeight="1" x14ac:dyDescent="0.25">
      <c r="A32" s="94" t="s">
        <v>59</v>
      </c>
      <c r="B32" s="94" t="s">
        <v>89</v>
      </c>
      <c r="C32" s="95"/>
      <c r="D32" s="95"/>
      <c r="E32" s="95">
        <v>428.20626991</v>
      </c>
      <c r="F32" s="96">
        <v>428.20626991</v>
      </c>
      <c r="G32" s="95">
        <v>416.62615818</v>
      </c>
      <c r="H32" s="95">
        <v>11.580111729999999</v>
      </c>
      <c r="I32" s="97">
        <v>2.7794970389249789</v>
      </c>
      <c r="K32" s="233" t="s">
        <v>18</v>
      </c>
    </row>
    <row r="33" spans="1:11" s="100" customFormat="1" ht="19.5" customHeight="1" x14ac:dyDescent="0.2">
      <c r="A33" s="94" t="s">
        <v>60</v>
      </c>
      <c r="B33" s="94" t="s">
        <v>90</v>
      </c>
      <c r="C33" s="95"/>
      <c r="D33" s="95"/>
      <c r="E33" s="95">
        <v>997.34869574000004</v>
      </c>
      <c r="F33" s="96">
        <v>997.34869574000004</v>
      </c>
      <c r="G33" s="95">
        <v>1156.2340584200001</v>
      </c>
      <c r="H33" s="95">
        <v>-158.88536268000007</v>
      </c>
      <c r="I33" s="97">
        <v>-13.741626232418525</v>
      </c>
      <c r="K33" s="232" t="s">
        <v>12</v>
      </c>
    </row>
    <row r="34" spans="1:11" s="100" customFormat="1" ht="19.5" customHeight="1" x14ac:dyDescent="0.2">
      <c r="A34" s="91" t="s">
        <v>61</v>
      </c>
      <c r="B34" s="91" t="s">
        <v>91</v>
      </c>
      <c r="C34" s="87"/>
      <c r="D34" s="87"/>
      <c r="E34" s="87">
        <v>-150.93673874000001</v>
      </c>
      <c r="F34" s="92">
        <v>-150.93673874000001</v>
      </c>
      <c r="G34" s="87">
        <v>-263.50940886000001</v>
      </c>
      <c r="H34" s="87">
        <v>112.57267012</v>
      </c>
      <c r="I34" s="88">
        <v>42.720550513552539</v>
      </c>
      <c r="K34" s="237" t="s">
        <v>23</v>
      </c>
    </row>
    <row r="35" spans="1:11" s="101" customFormat="1" ht="19.5" customHeight="1" x14ac:dyDescent="0.25">
      <c r="A35" s="91" t="s">
        <v>62</v>
      </c>
      <c r="B35" s="91" t="s">
        <v>92</v>
      </c>
      <c r="C35" s="87"/>
      <c r="D35" s="87"/>
      <c r="E35" s="87">
        <v>0</v>
      </c>
      <c r="F35" s="92">
        <v>0</v>
      </c>
      <c r="G35" s="87">
        <v>0</v>
      </c>
      <c r="H35" s="87">
        <v>0</v>
      </c>
      <c r="I35" s="88" t="s">
        <v>191</v>
      </c>
      <c r="K35" s="237" t="s">
        <v>151</v>
      </c>
    </row>
    <row r="36" spans="1:11" s="77" customFormat="1" ht="19.5" customHeight="1" x14ac:dyDescent="0.25">
      <c r="A36" s="91" t="s">
        <v>63</v>
      </c>
      <c r="B36" s="91" t="s">
        <v>93</v>
      </c>
      <c r="C36" s="87"/>
      <c r="D36" s="87"/>
      <c r="E36" s="87">
        <v>-50.474655730000002</v>
      </c>
      <c r="F36" s="92">
        <v>-50.474655730000002</v>
      </c>
      <c r="G36" s="87">
        <v>-52.227969610000002</v>
      </c>
      <c r="H36" s="87">
        <v>1.7533138800000003</v>
      </c>
      <c r="I36" s="88">
        <v>3.3570400938279938</v>
      </c>
      <c r="K36" s="237" t="s">
        <v>24</v>
      </c>
    </row>
    <row r="37" spans="1:11" s="77" customFormat="1" ht="19.5" customHeight="1" x14ac:dyDescent="0.25">
      <c r="A37" s="91" t="s">
        <v>64</v>
      </c>
      <c r="B37" s="91" t="s">
        <v>94</v>
      </c>
      <c r="C37" s="87"/>
      <c r="D37" s="87"/>
      <c r="E37" s="87">
        <v>-67.888634069999995</v>
      </c>
      <c r="F37" s="92">
        <v>-67.888634069999995</v>
      </c>
      <c r="G37" s="87">
        <v>-107.8196777</v>
      </c>
      <c r="H37" s="87">
        <v>39.931043630000005</v>
      </c>
      <c r="I37" s="88">
        <v>37.035024108590896</v>
      </c>
      <c r="K37" s="230" t="s">
        <v>25</v>
      </c>
    </row>
    <row r="38" spans="1:11" s="98" customFormat="1" ht="19.5" customHeight="1" x14ac:dyDescent="0.25">
      <c r="A38" s="94" t="s">
        <v>65</v>
      </c>
      <c r="B38" s="94" t="s">
        <v>95</v>
      </c>
      <c r="C38" s="95"/>
      <c r="D38" s="95"/>
      <c r="E38" s="95">
        <v>728.04866719999995</v>
      </c>
      <c r="F38" s="96">
        <v>728.04866719999995</v>
      </c>
      <c r="G38" s="95">
        <v>732.67700224999999</v>
      </c>
      <c r="H38" s="95">
        <v>-4.6283350500000324</v>
      </c>
      <c r="I38" s="97">
        <v>-0.63170196905140164</v>
      </c>
      <c r="K38" s="231" t="s">
        <v>26</v>
      </c>
    </row>
    <row r="39" spans="1:11" s="98" customFormat="1" ht="19.5" customHeight="1" x14ac:dyDescent="0.25">
      <c r="A39" s="91"/>
      <c r="B39" s="91" t="s">
        <v>84</v>
      </c>
      <c r="C39" s="87"/>
      <c r="D39" s="87"/>
      <c r="E39" s="87"/>
      <c r="F39" s="92"/>
      <c r="G39" s="87"/>
      <c r="H39" s="87"/>
      <c r="I39" s="88"/>
      <c r="K39" s="77"/>
    </row>
    <row r="40" spans="1:11" s="77" customFormat="1" ht="19.5" customHeight="1" x14ac:dyDescent="0.25">
      <c r="A40" s="91"/>
      <c r="B40" s="91" t="s">
        <v>96</v>
      </c>
      <c r="C40" s="87"/>
      <c r="D40" s="87"/>
      <c r="E40" s="87">
        <v>723.52777487000003</v>
      </c>
      <c r="F40" s="92">
        <v>723.52777487000003</v>
      </c>
      <c r="G40" s="87">
        <v>729.35833898999999</v>
      </c>
      <c r="H40" s="87">
        <v>-5.8305641199999627</v>
      </c>
      <c r="I40" s="88">
        <v>-0.7994100853188304</v>
      </c>
      <c r="K40" s="237" t="s">
        <v>27</v>
      </c>
    </row>
    <row r="41" spans="1:11" s="77" customFormat="1" ht="19.5" customHeight="1" x14ac:dyDescent="0.25">
      <c r="A41" s="91"/>
      <c r="B41" s="91" t="s">
        <v>97</v>
      </c>
      <c r="C41" s="87"/>
      <c r="D41" s="87"/>
      <c r="E41" s="87">
        <v>4.5208923299999997</v>
      </c>
      <c r="F41" s="92">
        <v>4.5208923299999997</v>
      </c>
      <c r="G41" s="87">
        <v>3.3186632600000001</v>
      </c>
      <c r="H41" s="87">
        <v>1.2022290699999996</v>
      </c>
      <c r="I41" s="88">
        <v>36.226304864688188</v>
      </c>
      <c r="K41" s="237" t="s">
        <v>28</v>
      </c>
    </row>
    <row r="42" spans="1:11" s="102" customFormat="1" ht="19.5" customHeight="1" x14ac:dyDescent="0.25">
      <c r="A42" s="77"/>
      <c r="B42" s="104"/>
      <c r="C42" s="105"/>
      <c r="D42" s="105"/>
      <c r="E42" s="105"/>
      <c r="F42" s="105"/>
      <c r="G42" s="105"/>
      <c r="H42" s="105"/>
      <c r="I42" s="107"/>
    </row>
    <row r="43" spans="1:11" s="103" customFormat="1" ht="19.5" customHeight="1" x14ac:dyDescent="0.3">
      <c r="B43" s="108"/>
      <c r="C43" s="109"/>
      <c r="D43" s="109"/>
      <c r="E43" s="109" t="s">
        <v>66</v>
      </c>
      <c r="F43" s="109"/>
      <c r="G43" s="109" t="s">
        <v>66</v>
      </c>
      <c r="H43" s="110" t="s">
        <v>66</v>
      </c>
      <c r="I43" s="111" t="s">
        <v>8</v>
      </c>
    </row>
    <row r="44" spans="1:11" s="77" customFormat="1" ht="19.5" customHeight="1" x14ac:dyDescent="0.25">
      <c r="A44" s="91" t="s">
        <v>98</v>
      </c>
      <c r="B44" s="91"/>
      <c r="C44" s="112"/>
      <c r="D44" s="112"/>
      <c r="E44" s="112">
        <v>4.8407638852249528</v>
      </c>
      <c r="F44" s="112">
        <v>4.8407638852249528</v>
      </c>
      <c r="G44" s="112">
        <v>4.7084348955840021</v>
      </c>
      <c r="H44" s="112">
        <v>0.13232898964095074</v>
      </c>
      <c r="I44" s="88">
        <v>2.8104665897591765</v>
      </c>
    </row>
    <row r="45" spans="1:11" s="89" customFormat="1" ht="19.95" customHeight="1" x14ac:dyDescent="0.25">
      <c r="A45" s="77"/>
      <c r="B45" s="113"/>
      <c r="C45" s="114"/>
      <c r="D45" s="114"/>
      <c r="E45" s="115"/>
      <c r="F45" s="118"/>
      <c r="G45" s="115"/>
      <c r="H45" s="116"/>
      <c r="I45" s="117"/>
    </row>
    <row r="46" spans="1:11" s="89" customFormat="1" ht="15" customHeight="1" x14ac:dyDescent="0.25">
      <c r="A46" s="191" t="s">
        <v>160</v>
      </c>
      <c r="B46" s="113"/>
      <c r="C46" s="114"/>
      <c r="D46" s="114"/>
      <c r="E46" s="115"/>
      <c r="F46" s="118"/>
      <c r="G46" s="115"/>
      <c r="H46" s="116"/>
      <c r="I46" s="117"/>
    </row>
  </sheetData>
  <mergeCells count="1">
    <mergeCell ref="C9:F9"/>
  </mergeCells>
  <pageMargins left="0.6692913385826772" right="0.39370078740157483" top="0.39370078740157483" bottom="0.78740157480314965" header="0.19685039370078741" footer="0.31496062992125984"/>
  <pageSetup paperSize="9" scale="70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IU421"/>
  <sheetViews>
    <sheetView showGridLines="0" zoomScale="60" zoomScaleNormal="60" zoomScaleSheetLayoutView="70" workbookViewId="0">
      <selection activeCell="U2" sqref="U1:Z1048576"/>
    </sheetView>
  </sheetViews>
  <sheetFormatPr baseColWidth="10" defaultColWidth="13.28515625" defaultRowHeight="10.199999999999999" outlineLevelRow="1" outlineLevelCol="1" x14ac:dyDescent="0.2"/>
  <cols>
    <col min="1" max="1" width="6.140625" style="249" customWidth="1"/>
    <col min="2" max="2" width="63.140625" style="249" customWidth="1"/>
    <col min="3" max="3" width="14.140625" style="249" customWidth="1"/>
    <col min="4" max="4" width="13.140625" style="249" customWidth="1"/>
    <col min="5" max="8" width="12.85546875" style="249" customWidth="1"/>
    <col min="9" max="9" width="15.7109375" style="249" customWidth="1"/>
    <col min="10" max="10" width="12.85546875" style="249" customWidth="1"/>
    <col min="11" max="11" width="15.28515625" style="249" customWidth="1"/>
    <col min="12" max="12" width="17.42578125" style="249" customWidth="1"/>
    <col min="13" max="14" width="12.85546875" style="249" customWidth="1"/>
    <col min="15" max="15" width="6.7109375" style="249" customWidth="1"/>
    <col min="16" max="16" width="5.7109375" style="249" customWidth="1"/>
    <col min="17" max="17" width="6.28515625" style="249" customWidth="1"/>
    <col min="18" max="18" width="3.7109375" style="249" customWidth="1"/>
    <col min="19" max="19" width="3.140625" style="249" customWidth="1"/>
    <col min="20" max="20" width="13.28515625" style="249"/>
    <col min="21" max="24" width="0" style="249" hidden="1" customWidth="1" outlineLevel="1"/>
    <col min="25" max="25" width="0" style="248" hidden="1" customWidth="1" outlineLevel="1"/>
    <col min="26" max="26" width="51.140625" style="248" hidden="1" customWidth="1" outlineLevel="1"/>
    <col min="27" max="27" width="13.28515625" style="248" collapsed="1"/>
    <col min="28" max="255" width="13.28515625" style="248"/>
    <col min="256" max="16384" width="13.28515625" style="249"/>
  </cols>
  <sheetData>
    <row r="1" spans="1:255" s="119" customFormat="1" ht="18" customHeight="1" x14ac:dyDescent="0.25">
      <c r="C1" s="246" t="s">
        <v>162</v>
      </c>
      <c r="D1" s="246" t="s">
        <v>163</v>
      </c>
      <c r="E1" s="246" t="s">
        <v>164</v>
      </c>
      <c r="F1" s="246" t="s">
        <v>165</v>
      </c>
      <c r="G1" s="246" t="s">
        <v>166</v>
      </c>
      <c r="H1" s="246" t="s">
        <v>167</v>
      </c>
      <c r="I1" s="246" t="s">
        <v>168</v>
      </c>
      <c r="J1" s="246" t="s">
        <v>169</v>
      </c>
      <c r="K1" s="246" t="s">
        <v>170</v>
      </c>
      <c r="L1" s="246" t="s">
        <v>171</v>
      </c>
      <c r="M1" s="246" t="s">
        <v>68</v>
      </c>
      <c r="N1" s="246" t="s">
        <v>69</v>
      </c>
      <c r="P1" s="285" t="s">
        <v>190</v>
      </c>
      <c r="Q1" s="286" t="s">
        <v>101</v>
      </c>
      <c r="R1" s="287" t="s">
        <v>70</v>
      </c>
      <c r="S1" s="121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  <c r="FI1" s="247"/>
      <c r="FJ1" s="247"/>
      <c r="FK1" s="247"/>
      <c r="FL1" s="247"/>
      <c r="FM1" s="247"/>
      <c r="FN1" s="247"/>
      <c r="FO1" s="247"/>
      <c r="FP1" s="247"/>
      <c r="FQ1" s="247"/>
      <c r="FR1" s="247"/>
      <c r="FS1" s="247"/>
      <c r="FT1" s="247"/>
      <c r="FU1" s="247"/>
      <c r="FV1" s="247"/>
      <c r="FW1" s="247"/>
      <c r="FX1" s="247"/>
      <c r="FY1" s="247"/>
      <c r="FZ1" s="247"/>
      <c r="GA1" s="247"/>
      <c r="GB1" s="247"/>
      <c r="GC1" s="247"/>
      <c r="GD1" s="247"/>
      <c r="GE1" s="247"/>
      <c r="GF1" s="247"/>
      <c r="GG1" s="247"/>
      <c r="GH1" s="247"/>
      <c r="GI1" s="247"/>
      <c r="GJ1" s="247"/>
      <c r="GK1" s="247"/>
      <c r="GL1" s="247"/>
      <c r="GM1" s="247"/>
      <c r="GN1" s="247"/>
      <c r="GO1" s="247"/>
      <c r="GP1" s="247"/>
      <c r="GQ1" s="247"/>
      <c r="GR1" s="247"/>
      <c r="GS1" s="247"/>
      <c r="GT1" s="247"/>
      <c r="GU1" s="247"/>
      <c r="GV1" s="247"/>
      <c r="GW1" s="247"/>
      <c r="GX1" s="247"/>
      <c r="GY1" s="247"/>
      <c r="GZ1" s="247"/>
      <c r="HA1" s="247"/>
      <c r="HB1" s="247"/>
      <c r="HC1" s="247"/>
      <c r="HD1" s="247"/>
      <c r="HE1" s="247"/>
      <c r="HF1" s="247"/>
      <c r="HG1" s="247"/>
      <c r="HH1" s="247"/>
      <c r="HI1" s="247"/>
      <c r="HJ1" s="247"/>
      <c r="HK1" s="247"/>
      <c r="HL1" s="247"/>
      <c r="HM1" s="247"/>
      <c r="HN1" s="247"/>
      <c r="HO1" s="247"/>
      <c r="HP1" s="247"/>
      <c r="HQ1" s="247"/>
      <c r="HR1" s="247"/>
      <c r="HS1" s="247"/>
      <c r="HT1" s="247"/>
      <c r="HU1" s="247"/>
      <c r="HV1" s="247"/>
      <c r="HW1" s="247"/>
      <c r="HX1" s="247"/>
      <c r="HY1" s="247"/>
      <c r="HZ1" s="247"/>
      <c r="IA1" s="247"/>
      <c r="IB1" s="247"/>
      <c r="IC1" s="247"/>
      <c r="ID1" s="247"/>
      <c r="IE1" s="247"/>
      <c r="IF1" s="247"/>
      <c r="IG1" s="247"/>
      <c r="IH1" s="247"/>
      <c r="II1" s="247"/>
      <c r="IJ1" s="247"/>
      <c r="IK1" s="247"/>
      <c r="IL1" s="247"/>
      <c r="IM1" s="247"/>
      <c r="IN1" s="247"/>
      <c r="IO1" s="247"/>
      <c r="IP1" s="247"/>
      <c r="IQ1" s="247"/>
      <c r="IR1" s="247"/>
      <c r="IS1" s="247"/>
      <c r="IT1" s="247"/>
      <c r="IU1" s="247"/>
    </row>
    <row r="2" spans="1:255" ht="15" x14ac:dyDescent="0.25">
      <c r="A2" s="61" t="s">
        <v>70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1"/>
      <c r="P2" s="285"/>
      <c r="Q2" s="286"/>
      <c r="R2" s="287"/>
      <c r="S2" s="245"/>
      <c r="T2" s="61"/>
      <c r="U2" s="61"/>
      <c r="V2" s="61"/>
      <c r="W2" s="61"/>
      <c r="X2" s="61"/>
    </row>
    <row r="3" spans="1:255" s="59" customFormat="1" ht="31.8" x14ac:dyDescent="0.45">
      <c r="A3" s="66" t="s">
        <v>147</v>
      </c>
      <c r="P3" s="285"/>
      <c r="Q3" s="286"/>
      <c r="R3" s="287"/>
      <c r="S3" s="245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</row>
    <row r="4" spans="1:255" s="70" customFormat="1" ht="28.2" thickBot="1" x14ac:dyDescent="0.5">
      <c r="A4" s="68" t="s">
        <v>190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P4" s="285"/>
      <c r="Q4" s="286"/>
      <c r="R4" s="287"/>
      <c r="S4" s="245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  <c r="IS4" s="251"/>
      <c r="IT4" s="251"/>
      <c r="IU4" s="251"/>
    </row>
    <row r="5" spans="1:255" ht="1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85"/>
      <c r="Q5" s="286"/>
      <c r="R5" s="287"/>
      <c r="S5" s="245"/>
      <c r="T5" s="61"/>
      <c r="U5" s="61"/>
      <c r="V5" s="61"/>
      <c r="W5" s="61"/>
      <c r="X5" s="61"/>
    </row>
    <row r="6" spans="1:255" s="130" customFormat="1" ht="30" customHeight="1" x14ac:dyDescent="0.5">
      <c r="A6" s="122"/>
      <c r="B6" s="122"/>
      <c r="C6" s="122"/>
      <c r="D6" s="123"/>
      <c r="E6" s="124"/>
      <c r="F6" s="124"/>
      <c r="G6" s="124"/>
      <c r="H6" s="125"/>
      <c r="I6" s="125"/>
      <c r="J6" s="125"/>
      <c r="K6" s="126"/>
      <c r="L6" s="127"/>
      <c r="M6" s="128"/>
      <c r="N6" s="128"/>
      <c r="O6" s="129"/>
      <c r="P6" s="285"/>
      <c r="Q6" s="286"/>
      <c r="R6" s="287"/>
      <c r="S6" s="245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  <c r="IO6" s="252"/>
      <c r="IP6" s="252"/>
      <c r="IQ6" s="252"/>
      <c r="IR6" s="252"/>
      <c r="IS6" s="252"/>
      <c r="IT6" s="252"/>
      <c r="IU6" s="252"/>
    </row>
    <row r="7" spans="1:255" s="133" customFormat="1" ht="34.5" customHeight="1" thickBot="1" x14ac:dyDescent="0.25">
      <c r="A7" s="131" t="s">
        <v>71</v>
      </c>
      <c r="B7" s="132"/>
      <c r="C7" s="288" t="s">
        <v>41</v>
      </c>
      <c r="D7" s="288"/>
      <c r="E7" s="288"/>
      <c r="F7" s="288"/>
      <c r="G7" s="289" t="s">
        <v>67</v>
      </c>
      <c r="H7" s="289"/>
      <c r="I7" s="289"/>
      <c r="J7" s="289"/>
      <c r="K7" s="289"/>
      <c r="L7" s="289"/>
      <c r="M7" s="281" t="s">
        <v>102</v>
      </c>
      <c r="N7" s="281"/>
      <c r="O7" s="282"/>
      <c r="P7" s="285"/>
      <c r="Q7" s="286"/>
      <c r="R7" s="287"/>
      <c r="S7" s="245"/>
      <c r="U7" s="283" t="s">
        <v>103</v>
      </c>
      <c r="V7" s="284"/>
      <c r="W7" s="283" t="s">
        <v>103</v>
      </c>
      <c r="X7" s="284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  <c r="IM7" s="253"/>
      <c r="IN7" s="253"/>
      <c r="IO7" s="253"/>
      <c r="IP7" s="253"/>
      <c r="IQ7" s="253"/>
      <c r="IR7" s="253"/>
      <c r="IS7" s="253"/>
      <c r="IT7" s="253"/>
      <c r="IU7" s="253"/>
    </row>
    <row r="8" spans="1:255" s="74" customFormat="1" ht="61.5" customHeight="1" thickBot="1" x14ac:dyDescent="0.35">
      <c r="A8" s="134"/>
      <c r="B8" s="134"/>
      <c r="C8" s="290" t="s">
        <v>146</v>
      </c>
      <c r="D8" s="290"/>
      <c r="E8" s="290" t="s">
        <v>104</v>
      </c>
      <c r="F8" s="290"/>
      <c r="G8" s="290" t="s">
        <v>105</v>
      </c>
      <c r="H8" s="290"/>
      <c r="I8" s="290" t="s">
        <v>106</v>
      </c>
      <c r="J8" s="290"/>
      <c r="K8" s="291" t="s">
        <v>107</v>
      </c>
      <c r="L8" s="291"/>
      <c r="M8" s="103"/>
      <c r="N8" s="103"/>
      <c r="O8" s="282"/>
      <c r="P8" s="285"/>
      <c r="Q8" s="286"/>
      <c r="R8" s="287"/>
      <c r="S8" s="245"/>
      <c r="U8" s="283" t="s">
        <v>108</v>
      </c>
      <c r="V8" s="284"/>
      <c r="W8" s="283" t="s">
        <v>109</v>
      </c>
      <c r="X8" s="28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  <c r="IB8" s="254"/>
      <c r="IC8" s="254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  <c r="IR8" s="254"/>
      <c r="IS8" s="254"/>
      <c r="IT8" s="254"/>
      <c r="IU8" s="254"/>
    </row>
    <row r="9" spans="1:255" s="74" customFormat="1" ht="34.799999999999997" x14ac:dyDescent="0.3">
      <c r="A9" s="135" t="s">
        <v>110</v>
      </c>
      <c r="B9" s="136"/>
      <c r="C9" s="137" t="s">
        <v>175</v>
      </c>
      <c r="D9" s="138" t="s">
        <v>176</v>
      </c>
      <c r="E9" s="137" t="s">
        <v>175</v>
      </c>
      <c r="F9" s="138" t="s">
        <v>176</v>
      </c>
      <c r="G9" s="137" t="s">
        <v>175</v>
      </c>
      <c r="H9" s="138" t="s">
        <v>176</v>
      </c>
      <c r="I9" s="137" t="s">
        <v>175</v>
      </c>
      <c r="J9" s="138" t="s">
        <v>176</v>
      </c>
      <c r="K9" s="137" t="s">
        <v>175</v>
      </c>
      <c r="L9" s="138" t="s">
        <v>176</v>
      </c>
      <c r="M9" s="137" t="s">
        <v>175</v>
      </c>
      <c r="N9" s="138" t="s">
        <v>176</v>
      </c>
      <c r="O9" s="282"/>
      <c r="P9" s="285"/>
      <c r="Q9" s="286"/>
      <c r="R9" s="77"/>
      <c r="S9" s="77"/>
      <c r="U9" s="255" t="str">
        <f>G9</f>
        <v>Q1-2 2018</v>
      </c>
      <c r="V9" s="256" t="str">
        <f>H9</f>
        <v>Q1-2 2017</v>
      </c>
      <c r="W9" s="255" t="str">
        <f>I9</f>
        <v>Q1-2 2018</v>
      </c>
      <c r="X9" s="256" t="str">
        <f>J9</f>
        <v>Q1-2 2017</v>
      </c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  <c r="IR9" s="254"/>
      <c r="IS9" s="254"/>
      <c r="IT9" s="254"/>
      <c r="IU9" s="254"/>
    </row>
    <row r="10" spans="1:255" s="89" customFormat="1" ht="27" customHeight="1" x14ac:dyDescent="0.25">
      <c r="A10" s="83" t="s">
        <v>74</v>
      </c>
      <c r="B10" s="84"/>
      <c r="C10" s="244">
        <v>5174.1629183900004</v>
      </c>
      <c r="D10" s="140">
        <v>6923.6268540800002</v>
      </c>
      <c r="E10" s="244">
        <v>9940.3651192100006</v>
      </c>
      <c r="F10" s="140">
        <v>8781.4579214599999</v>
      </c>
      <c r="G10" s="244">
        <v>4633.1267486899997</v>
      </c>
      <c r="H10" s="140">
        <v>4567.97704359</v>
      </c>
      <c r="I10" s="244">
        <v>1947.18133528</v>
      </c>
      <c r="J10" s="140">
        <v>1897.02383362</v>
      </c>
      <c r="K10" s="244">
        <v>2618.6398807300002</v>
      </c>
      <c r="L10" s="140">
        <v>2554.9593175999998</v>
      </c>
      <c r="M10" s="244">
        <v>24313.476002299998</v>
      </c>
      <c r="N10" s="140">
        <v>24725.044970349998</v>
      </c>
      <c r="O10" s="282"/>
      <c r="P10" s="285"/>
      <c r="Q10" s="286"/>
      <c r="U10" s="90">
        <f>'Income Statement (IS) group'!C10</f>
        <v>24313.476002300002</v>
      </c>
      <c r="V10" s="90">
        <f>'Income Statement (IS) group'!G10</f>
        <v>24725.044970350002</v>
      </c>
      <c r="W10" s="90">
        <f t="shared" ref="W10:W24" si="0">U10-M10</f>
        <v>0</v>
      </c>
      <c r="X10" s="90">
        <f t="shared" ref="X10:X24" si="1">V10-N10</f>
        <v>0</v>
      </c>
      <c r="Y10" s="257"/>
      <c r="Z10" s="238" t="s">
        <v>10</v>
      </c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7"/>
      <c r="IB10" s="257"/>
      <c r="IC10" s="257"/>
      <c r="ID10" s="257"/>
      <c r="IE10" s="257"/>
      <c r="IF10" s="257"/>
      <c r="IG10" s="257"/>
      <c r="IH10" s="257"/>
      <c r="II10" s="257"/>
      <c r="IJ10" s="257"/>
      <c r="IK10" s="257"/>
      <c r="IL10" s="257"/>
      <c r="IM10" s="257"/>
      <c r="IN10" s="257"/>
      <c r="IO10" s="257"/>
      <c r="IP10" s="257"/>
      <c r="IQ10" s="257"/>
      <c r="IR10" s="257"/>
      <c r="IS10" s="257"/>
      <c r="IT10" s="257"/>
      <c r="IU10" s="257"/>
    </row>
    <row r="11" spans="1:255" s="133" customFormat="1" ht="27" customHeight="1" x14ac:dyDescent="0.25">
      <c r="A11" s="91" t="s">
        <v>49</v>
      </c>
      <c r="B11" s="91" t="s">
        <v>111</v>
      </c>
      <c r="C11" s="244">
        <v>4815.97515836</v>
      </c>
      <c r="D11" s="140">
        <v>6833.3104773100004</v>
      </c>
      <c r="E11" s="244">
        <v>8860.2653353000005</v>
      </c>
      <c r="F11" s="140">
        <v>8410.6468969899997</v>
      </c>
      <c r="G11" s="244">
        <v>4583.0154614900002</v>
      </c>
      <c r="H11" s="140">
        <v>4528.5818249699996</v>
      </c>
      <c r="I11" s="244">
        <v>1597.4827796500001</v>
      </c>
      <c r="J11" s="140">
        <v>1570.8773759000001</v>
      </c>
      <c r="K11" s="244">
        <v>2353.4745139000001</v>
      </c>
      <c r="L11" s="140">
        <v>2270.1529086700002</v>
      </c>
      <c r="M11" s="244">
        <v>22210.213248700002</v>
      </c>
      <c r="N11" s="140">
        <v>23613.569483839998</v>
      </c>
      <c r="O11" s="282"/>
      <c r="P11" s="285"/>
      <c r="Q11" s="286"/>
      <c r="U11" s="258">
        <f>'Income Statement (IS) group'!D14</f>
        <v>22210.213248700002</v>
      </c>
      <c r="V11" s="258">
        <f>'Income Statement (IS) group'!G14</f>
        <v>23613.569483840001</v>
      </c>
      <c r="W11" s="90">
        <f t="shared" si="0"/>
        <v>0</v>
      </c>
      <c r="X11" s="90">
        <f t="shared" si="1"/>
        <v>0</v>
      </c>
      <c r="Y11" s="253"/>
      <c r="Z11" s="242" t="s">
        <v>14</v>
      </c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</row>
    <row r="12" spans="1:255" s="133" customFormat="1" ht="27" customHeight="1" x14ac:dyDescent="0.25">
      <c r="A12" s="143" t="s">
        <v>50</v>
      </c>
      <c r="B12" s="144" t="s">
        <v>152</v>
      </c>
      <c r="C12" s="244">
        <v>284.61670900000001</v>
      </c>
      <c r="D12" s="140">
        <v>313.30329699999999</v>
      </c>
      <c r="E12" s="244">
        <v>539.31005300000004</v>
      </c>
      <c r="F12" s="140">
        <v>532.60009500000001</v>
      </c>
      <c r="G12" s="244">
        <v>1682.43254039</v>
      </c>
      <c r="H12" s="140">
        <v>2296.7506998600002</v>
      </c>
      <c r="I12" s="244">
        <v>38.257328800000003</v>
      </c>
      <c r="J12" s="140">
        <v>37.76380778</v>
      </c>
      <c r="K12" s="244">
        <v>107.65687516</v>
      </c>
      <c r="L12" s="140">
        <v>230.65383018</v>
      </c>
      <c r="M12" s="244">
        <v>2652.2735063499999</v>
      </c>
      <c r="N12" s="140">
        <v>3411.0717298200007</v>
      </c>
      <c r="O12" s="145"/>
      <c r="P12" s="285"/>
      <c r="Q12" s="286"/>
      <c r="U12" s="258">
        <f>'Income Statement (IS) group'!D15</f>
        <v>2652.2735063499999</v>
      </c>
      <c r="V12" s="258">
        <f>'Income Statement (IS) group'!G15</f>
        <v>3411.0717298200002</v>
      </c>
      <c r="W12" s="90">
        <f t="shared" si="0"/>
        <v>0</v>
      </c>
      <c r="X12" s="90">
        <f t="shared" si="1"/>
        <v>0</v>
      </c>
      <c r="Y12" s="253"/>
      <c r="Z12" s="243" t="s">
        <v>15</v>
      </c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</row>
    <row r="13" spans="1:255" s="133" customFormat="1" ht="27" customHeight="1" x14ac:dyDescent="0.25">
      <c r="A13" s="91" t="s">
        <v>51</v>
      </c>
      <c r="B13" s="144" t="s">
        <v>79</v>
      </c>
      <c r="C13" s="244">
        <v>-3785.5244676000002</v>
      </c>
      <c r="D13" s="140">
        <v>-5677.6999786699998</v>
      </c>
      <c r="E13" s="244">
        <v>-5501.7945157900003</v>
      </c>
      <c r="F13" s="140">
        <v>-5245.7078934499996</v>
      </c>
      <c r="G13" s="244">
        <v>-5346.49771659</v>
      </c>
      <c r="H13" s="140">
        <v>-5987.3451070199999</v>
      </c>
      <c r="I13" s="244">
        <v>-1012.29301276</v>
      </c>
      <c r="J13" s="140">
        <v>-983.68001560000005</v>
      </c>
      <c r="K13" s="244">
        <v>-1660.0397575699999</v>
      </c>
      <c r="L13" s="140">
        <v>-1791.9903130800001</v>
      </c>
      <c r="M13" s="244">
        <v>-17306.14947031</v>
      </c>
      <c r="N13" s="140">
        <v>-19686.423307819998</v>
      </c>
      <c r="O13" s="145"/>
      <c r="P13" s="285"/>
      <c r="Q13" s="286"/>
      <c r="U13" s="258">
        <f>'Income Statement (IS) group'!D19</f>
        <v>-17306.14947031</v>
      </c>
      <c r="V13" s="258">
        <f>'Income Statement (IS) group'!G19</f>
        <v>-19686.423307820001</v>
      </c>
      <c r="W13" s="90">
        <f t="shared" si="0"/>
        <v>0</v>
      </c>
      <c r="X13" s="90">
        <f t="shared" si="1"/>
        <v>0</v>
      </c>
      <c r="Y13" s="253"/>
      <c r="Z13" s="242" t="s">
        <v>16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</row>
    <row r="14" spans="1:255" s="133" customFormat="1" ht="27" customHeight="1" x14ac:dyDescent="0.25">
      <c r="A14" s="143" t="s">
        <v>52</v>
      </c>
      <c r="B14" s="146" t="s">
        <v>112</v>
      </c>
      <c r="C14" s="244">
        <v>-1019.2615412500001</v>
      </c>
      <c r="D14" s="140">
        <v>-1260.1665065300001</v>
      </c>
      <c r="E14" s="244">
        <v>-2965.15145975</v>
      </c>
      <c r="F14" s="140">
        <v>-2772.8189543799999</v>
      </c>
      <c r="G14" s="244">
        <v>-760.78619995999998</v>
      </c>
      <c r="H14" s="140">
        <v>-682.93153045999998</v>
      </c>
      <c r="I14" s="244">
        <v>-531.67869121000001</v>
      </c>
      <c r="J14" s="140">
        <v>-534.95962769000005</v>
      </c>
      <c r="K14" s="244">
        <v>-690.53865960999997</v>
      </c>
      <c r="L14" s="140">
        <v>-685.76528323000002</v>
      </c>
      <c r="M14" s="244">
        <v>-5967.4165517799993</v>
      </c>
      <c r="N14" s="140">
        <v>-5936.6419022900009</v>
      </c>
      <c r="O14" s="145"/>
      <c r="P14" s="285"/>
      <c r="Q14" s="286"/>
      <c r="U14" s="258">
        <f>'Income Statement (IS) group'!D23</f>
        <v>-5967.4165517800002</v>
      </c>
      <c r="V14" s="258">
        <f>'Income Statement (IS) group'!G23</f>
        <v>-5936.64190229</v>
      </c>
      <c r="W14" s="90">
        <f t="shared" si="0"/>
        <v>0</v>
      </c>
      <c r="X14" s="90">
        <f t="shared" si="1"/>
        <v>0</v>
      </c>
      <c r="Y14" s="253"/>
      <c r="Z14" s="242" t="s">
        <v>17</v>
      </c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</row>
    <row r="15" spans="1:255" s="150" customFormat="1" ht="27" customHeight="1" x14ac:dyDescent="0.25">
      <c r="A15" s="147" t="s">
        <v>53</v>
      </c>
      <c r="B15" s="148" t="s">
        <v>82</v>
      </c>
      <c r="C15" s="244">
        <v>295.80585851000001</v>
      </c>
      <c r="D15" s="140">
        <v>208.74728911</v>
      </c>
      <c r="E15" s="244">
        <v>932.62941276000004</v>
      </c>
      <c r="F15" s="140">
        <v>924.72014416000002</v>
      </c>
      <c r="G15" s="244">
        <v>158.16408533000001</v>
      </c>
      <c r="H15" s="140">
        <v>155.05588735000001</v>
      </c>
      <c r="I15" s="244">
        <v>91.768404480000001</v>
      </c>
      <c r="J15" s="140">
        <v>90.001540390000002</v>
      </c>
      <c r="K15" s="244">
        <v>110.55297188</v>
      </c>
      <c r="L15" s="140">
        <v>23.051142540000001</v>
      </c>
      <c r="M15" s="244">
        <v>1588.9207329600004</v>
      </c>
      <c r="N15" s="140">
        <v>1401.57600355</v>
      </c>
      <c r="O15" s="149"/>
      <c r="P15" s="285"/>
      <c r="Q15" s="286"/>
      <c r="U15" s="259">
        <f>'Income Statement (IS) group'!E24</f>
        <v>1588.9207329599999</v>
      </c>
      <c r="V15" s="259">
        <f>'Income Statement (IS) group'!G24</f>
        <v>1401.57600355</v>
      </c>
      <c r="W15" s="90">
        <f t="shared" si="0"/>
        <v>0</v>
      </c>
      <c r="X15" s="90">
        <f t="shared" si="1"/>
        <v>0</v>
      </c>
      <c r="Y15" s="260"/>
      <c r="Z15" s="241" t="s">
        <v>13</v>
      </c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</row>
    <row r="16" spans="1:255" s="133" customFormat="1" ht="27" customHeight="1" x14ac:dyDescent="0.25">
      <c r="A16" s="143" t="s">
        <v>54</v>
      </c>
      <c r="B16" s="144" t="s">
        <v>83</v>
      </c>
      <c r="C16" s="244">
        <v>509.93291489000001</v>
      </c>
      <c r="D16" s="140">
        <v>452.61625257999998</v>
      </c>
      <c r="E16" s="244">
        <v>900.45951672000001</v>
      </c>
      <c r="F16" s="140">
        <v>956.95875992000003</v>
      </c>
      <c r="G16" s="244">
        <v>1856.5877244799999</v>
      </c>
      <c r="H16" s="140">
        <v>2356.41756971</v>
      </c>
      <c r="I16" s="244">
        <v>76.880453419999995</v>
      </c>
      <c r="J16" s="140">
        <v>98.366188800000003</v>
      </c>
      <c r="K16" s="244">
        <v>210.63693948</v>
      </c>
      <c r="L16" s="140">
        <v>175.59688507000001</v>
      </c>
      <c r="M16" s="244">
        <v>3554.4975489899998</v>
      </c>
      <c r="N16" s="140">
        <v>4039.9556560800002</v>
      </c>
      <c r="O16" s="145"/>
      <c r="P16" s="285"/>
      <c r="Q16" s="286"/>
      <c r="U16" s="258">
        <f>'Income Statement (IS) group'!D25</f>
        <v>3554.4975489899998</v>
      </c>
      <c r="V16" s="258">
        <f>'Income Statement (IS) group'!G25</f>
        <v>4039.9556560800002</v>
      </c>
      <c r="W16" s="90">
        <f t="shared" si="0"/>
        <v>0</v>
      </c>
      <c r="X16" s="90">
        <f t="shared" si="1"/>
        <v>0</v>
      </c>
      <c r="Y16" s="253"/>
      <c r="Z16" s="243" t="s">
        <v>19</v>
      </c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</row>
    <row r="17" spans="1:255" s="133" customFormat="1" ht="27" customHeight="1" x14ac:dyDescent="0.25">
      <c r="A17" s="143" t="s">
        <v>55</v>
      </c>
      <c r="B17" s="91" t="s">
        <v>86</v>
      </c>
      <c r="C17" s="244">
        <v>8.0989551500000001</v>
      </c>
      <c r="D17" s="140">
        <v>11.980822460000001</v>
      </c>
      <c r="E17" s="244">
        <v>-36.288502780000002</v>
      </c>
      <c r="F17" s="140">
        <v>-93.134965789999995</v>
      </c>
      <c r="G17" s="244">
        <v>-87.88944343</v>
      </c>
      <c r="H17" s="140">
        <v>140.36296583000001</v>
      </c>
      <c r="I17" s="244">
        <v>0</v>
      </c>
      <c r="J17" s="140">
        <v>0</v>
      </c>
      <c r="K17" s="244">
        <v>-35.884376250000003</v>
      </c>
      <c r="L17" s="140">
        <v>109.12633463</v>
      </c>
      <c r="M17" s="244">
        <v>-151.96336731</v>
      </c>
      <c r="N17" s="140">
        <v>168.33515713000003</v>
      </c>
      <c r="O17" s="145"/>
      <c r="P17" s="285"/>
      <c r="Q17" s="286"/>
      <c r="U17" s="258">
        <f>'Income Statement (IS) group'!D28</f>
        <v>-151.96336731</v>
      </c>
      <c r="V17" s="258">
        <f>'Income Statement (IS) group'!G28</f>
        <v>168.33515713</v>
      </c>
      <c r="W17" s="90">
        <f t="shared" si="0"/>
        <v>0</v>
      </c>
      <c r="X17" s="90">
        <f t="shared" si="1"/>
        <v>0</v>
      </c>
      <c r="Y17" s="253"/>
      <c r="Z17" s="243" t="s">
        <v>143</v>
      </c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</row>
    <row r="18" spans="1:255" s="133" customFormat="1" ht="27" customHeight="1" x14ac:dyDescent="0.25">
      <c r="A18" s="143" t="s">
        <v>56</v>
      </c>
      <c r="B18" s="144" t="s">
        <v>113</v>
      </c>
      <c r="C18" s="244">
        <v>15.45312362</v>
      </c>
      <c r="D18" s="140">
        <v>8.0698179200000002</v>
      </c>
      <c r="E18" s="244">
        <v>-42.318339850000001</v>
      </c>
      <c r="F18" s="140">
        <v>-45.014901369999997</v>
      </c>
      <c r="G18" s="244">
        <v>-26.84218795</v>
      </c>
      <c r="H18" s="140">
        <v>-26.216502370000001</v>
      </c>
      <c r="I18" s="244">
        <v>8.5886335200000001</v>
      </c>
      <c r="J18" s="140">
        <v>-7.1672456699999998</v>
      </c>
      <c r="K18" s="244">
        <v>-13.5377744</v>
      </c>
      <c r="L18" s="140">
        <v>-20.00183917</v>
      </c>
      <c r="M18" s="244">
        <v>-58.656545059999999</v>
      </c>
      <c r="N18" s="140">
        <v>-90.330670659999996</v>
      </c>
      <c r="O18" s="145"/>
      <c r="P18" s="285"/>
      <c r="Q18" s="286"/>
      <c r="U18" s="258">
        <f>'Income Statement (IS) group'!D29+'Income Statement (IS) group'!D30</f>
        <v>-58.656545059999985</v>
      </c>
      <c r="V18" s="258">
        <f>'Income Statement (IS) group'!G29+'Income Statement (IS) group'!G30</f>
        <v>-90.33067066000001</v>
      </c>
      <c r="W18" s="90">
        <f t="shared" si="0"/>
        <v>0</v>
      </c>
      <c r="X18" s="90">
        <f t="shared" si="1"/>
        <v>0</v>
      </c>
      <c r="Y18" s="253"/>
      <c r="Z18" s="242" t="s">
        <v>20</v>
      </c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</row>
    <row r="19" spans="1:255" s="133" customFormat="1" ht="34.799999999999997" x14ac:dyDescent="0.25">
      <c r="A19" s="143" t="s">
        <v>57</v>
      </c>
      <c r="B19" s="144" t="s">
        <v>153</v>
      </c>
      <c r="C19" s="244">
        <v>-284.61670900000001</v>
      </c>
      <c r="D19" s="140">
        <v>-313.30329699999999</v>
      </c>
      <c r="E19" s="244">
        <v>-539.31005300000004</v>
      </c>
      <c r="F19" s="140">
        <v>-532.60009500000001</v>
      </c>
      <c r="G19" s="244">
        <v>-1682.43254039</v>
      </c>
      <c r="H19" s="140">
        <v>-2296.7506998600002</v>
      </c>
      <c r="I19" s="244">
        <v>-38.257328800000003</v>
      </c>
      <c r="J19" s="140">
        <v>-37.76380778</v>
      </c>
      <c r="K19" s="244">
        <v>-107.65687516</v>
      </c>
      <c r="L19" s="140">
        <v>-230.65383018</v>
      </c>
      <c r="M19" s="244">
        <v>-2652.2735063499999</v>
      </c>
      <c r="N19" s="140">
        <v>-3411.0717298200007</v>
      </c>
      <c r="O19" s="145"/>
      <c r="P19" s="285"/>
      <c r="Q19" s="286"/>
      <c r="U19" s="258">
        <f>'Income Statement (IS) group'!D31</f>
        <v>-2652.2735063499999</v>
      </c>
      <c r="V19" s="258">
        <f>'Income Statement (IS) group'!G31</f>
        <v>-3411.0717298200002</v>
      </c>
      <c r="W19" s="90">
        <f t="shared" si="0"/>
        <v>0</v>
      </c>
      <c r="X19" s="90">
        <f t="shared" si="1"/>
        <v>0</v>
      </c>
      <c r="Y19" s="253"/>
      <c r="Z19" s="243" t="s">
        <v>21</v>
      </c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</row>
    <row r="20" spans="1:255" s="100" customFormat="1" ht="27" customHeight="1" x14ac:dyDescent="0.25">
      <c r="A20" s="147" t="s">
        <v>58</v>
      </c>
      <c r="B20" s="148" t="s">
        <v>89</v>
      </c>
      <c r="C20" s="244">
        <v>248.86828466</v>
      </c>
      <c r="D20" s="140">
        <v>159.36359596</v>
      </c>
      <c r="E20" s="244">
        <v>282.54262109000001</v>
      </c>
      <c r="F20" s="140">
        <v>286.20879775999998</v>
      </c>
      <c r="G20" s="244">
        <v>59.423552710000003</v>
      </c>
      <c r="H20" s="140">
        <v>173.81333330999999</v>
      </c>
      <c r="I20" s="244">
        <v>47.211758140000001</v>
      </c>
      <c r="J20" s="140">
        <v>53.435135350000003</v>
      </c>
      <c r="K20" s="244">
        <v>53.557913669999998</v>
      </c>
      <c r="L20" s="140">
        <v>34.067550349999998</v>
      </c>
      <c r="M20" s="244">
        <v>691.60413026999993</v>
      </c>
      <c r="N20" s="140">
        <v>706.88841273000003</v>
      </c>
      <c r="O20" s="149"/>
      <c r="P20" s="285"/>
      <c r="Q20" s="286"/>
      <c r="U20" s="99">
        <f>'Income Statement (IS) group'!E32</f>
        <v>691.60413027000004</v>
      </c>
      <c r="V20" s="99">
        <f>'Income Statement (IS) group'!G32</f>
        <v>706.88841273000003</v>
      </c>
      <c r="W20" s="90">
        <f t="shared" si="0"/>
        <v>0</v>
      </c>
      <c r="X20" s="90">
        <f t="shared" si="1"/>
        <v>0</v>
      </c>
      <c r="Y20" s="261"/>
      <c r="Z20" s="241" t="s">
        <v>18</v>
      </c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  <c r="IO20" s="261"/>
      <c r="IP20" s="261"/>
      <c r="IQ20" s="261"/>
      <c r="IR20" s="261"/>
      <c r="IS20" s="261"/>
      <c r="IT20" s="261"/>
      <c r="IU20" s="261"/>
    </row>
    <row r="21" spans="1:255" s="100" customFormat="1" ht="27" customHeight="1" x14ac:dyDescent="0.25">
      <c r="A21" s="147" t="s">
        <v>59</v>
      </c>
      <c r="B21" s="148" t="s">
        <v>90</v>
      </c>
      <c r="C21" s="244">
        <v>544.67414316999998</v>
      </c>
      <c r="D21" s="140">
        <v>368.11088506999999</v>
      </c>
      <c r="E21" s="244">
        <v>1215.1720338499999</v>
      </c>
      <c r="F21" s="140">
        <v>1210.9289419199999</v>
      </c>
      <c r="G21" s="244">
        <v>217.58763804</v>
      </c>
      <c r="H21" s="140">
        <v>328.86922066</v>
      </c>
      <c r="I21" s="244">
        <v>138.98016261999999</v>
      </c>
      <c r="J21" s="140">
        <v>143.43667574</v>
      </c>
      <c r="K21" s="244">
        <v>164.11088555000001</v>
      </c>
      <c r="L21" s="140">
        <v>57.118692889999998</v>
      </c>
      <c r="M21" s="244">
        <v>2280.5248632299999</v>
      </c>
      <c r="N21" s="140">
        <v>2108.46441628</v>
      </c>
      <c r="O21" s="149"/>
      <c r="P21" s="285"/>
      <c r="Q21" s="286"/>
      <c r="U21" s="99">
        <f>'Income Statement (IS) group'!E33</f>
        <v>2280.5248632299999</v>
      </c>
      <c r="V21" s="99">
        <f>'Income Statement (IS) group'!G33</f>
        <v>2108.46441628</v>
      </c>
      <c r="W21" s="90">
        <f t="shared" si="0"/>
        <v>0</v>
      </c>
      <c r="X21" s="90">
        <f t="shared" si="1"/>
        <v>0</v>
      </c>
      <c r="Y21" s="261"/>
      <c r="Z21" s="240" t="s">
        <v>12</v>
      </c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  <c r="IC21" s="261"/>
      <c r="ID21" s="261"/>
      <c r="IE21" s="261"/>
      <c r="IF21" s="261"/>
      <c r="IG21" s="261"/>
      <c r="IH21" s="261"/>
      <c r="II21" s="261"/>
      <c r="IJ21" s="261"/>
      <c r="IK21" s="261"/>
      <c r="IL21" s="261"/>
      <c r="IM21" s="261"/>
      <c r="IN21" s="261"/>
      <c r="IO21" s="261"/>
      <c r="IP21" s="261"/>
      <c r="IQ21" s="261"/>
      <c r="IR21" s="261"/>
      <c r="IS21" s="261"/>
      <c r="IT21" s="261"/>
      <c r="IU21" s="261"/>
    </row>
    <row r="22" spans="1:255" s="89" customFormat="1" ht="27" customHeight="1" x14ac:dyDescent="0.25">
      <c r="A22" s="151" t="s">
        <v>60</v>
      </c>
      <c r="B22" s="146" t="s">
        <v>149</v>
      </c>
      <c r="C22" s="244">
        <v>-27.588814159999998</v>
      </c>
      <c r="D22" s="140">
        <v>-42.178117579999999</v>
      </c>
      <c r="E22" s="244">
        <v>-97.497965399999998</v>
      </c>
      <c r="F22" s="140">
        <v>-176.00146996999999</v>
      </c>
      <c r="G22" s="244">
        <v>-182.72038183999999</v>
      </c>
      <c r="H22" s="140">
        <v>-173.76375426000001</v>
      </c>
      <c r="I22" s="244">
        <v>-94.183694000000003</v>
      </c>
      <c r="J22" s="140">
        <v>-73.592276780000006</v>
      </c>
      <c r="K22" s="244">
        <v>-43.977386119999998</v>
      </c>
      <c r="L22" s="140">
        <v>-57.627855799999999</v>
      </c>
      <c r="M22" s="244">
        <v>-445.96824151999999</v>
      </c>
      <c r="N22" s="140">
        <v>-523.16347439000003</v>
      </c>
      <c r="O22" s="145"/>
      <c r="P22" s="285"/>
      <c r="Q22" s="286"/>
      <c r="U22" s="90">
        <f>'Income Statement (IS) group'!E35+'Income Statement (IS) group'!E36+'Income Statement (IS) group'!E34</f>
        <v>-445.96824151999999</v>
      </c>
      <c r="V22" s="90">
        <f>'Income Statement (IS) group'!G35+'Income Statement (IS) group'!G36+'Income Statement (IS) group'!G34</f>
        <v>-523.16347439000003</v>
      </c>
      <c r="W22" s="90">
        <f t="shared" si="0"/>
        <v>0</v>
      </c>
      <c r="X22" s="90">
        <f t="shared" si="1"/>
        <v>0</v>
      </c>
      <c r="Y22" s="257"/>
      <c r="Z22" s="239" t="s">
        <v>22</v>
      </c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</row>
    <row r="23" spans="1:255" s="133" customFormat="1" ht="27" customHeight="1" x14ac:dyDescent="0.25">
      <c r="A23" s="143" t="s">
        <v>61</v>
      </c>
      <c r="B23" s="152" t="s">
        <v>94</v>
      </c>
      <c r="C23" s="244">
        <v>-72.748481290000001</v>
      </c>
      <c r="D23" s="140">
        <v>-88.64884275</v>
      </c>
      <c r="E23" s="244">
        <v>-192.39011536000001</v>
      </c>
      <c r="F23" s="140">
        <v>-177.19341785</v>
      </c>
      <c r="G23" s="244">
        <v>-13.576884570000001</v>
      </c>
      <c r="H23" s="140">
        <v>-42.537229709999998</v>
      </c>
      <c r="I23" s="244">
        <v>12.3476468</v>
      </c>
      <c r="J23" s="140">
        <v>-9.2310564599999996</v>
      </c>
      <c r="K23" s="244">
        <v>-13.305415529999999</v>
      </c>
      <c r="L23" s="140">
        <v>22.195312770000001</v>
      </c>
      <c r="M23" s="244">
        <v>-279.67324995000001</v>
      </c>
      <c r="N23" s="140">
        <v>-295.41523400000005</v>
      </c>
      <c r="O23" s="149"/>
      <c r="P23" s="285"/>
      <c r="Q23" s="286"/>
      <c r="U23" s="258">
        <f>'Income Statement (IS) group'!E37</f>
        <v>-279.67324995000001</v>
      </c>
      <c r="V23" s="258">
        <f>'Income Statement (IS) group'!G37</f>
        <v>-295.415234</v>
      </c>
      <c r="W23" s="90">
        <f t="shared" si="0"/>
        <v>0</v>
      </c>
      <c r="X23" s="90">
        <f t="shared" si="1"/>
        <v>0</v>
      </c>
      <c r="Y23" s="253"/>
      <c r="Z23" s="238" t="s">
        <v>25</v>
      </c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</row>
    <row r="24" spans="1:255" s="150" customFormat="1" ht="27" customHeight="1" x14ac:dyDescent="0.25">
      <c r="A24" s="147" t="s">
        <v>62</v>
      </c>
      <c r="B24" s="148" t="s">
        <v>95</v>
      </c>
      <c r="C24" s="244">
        <v>444.33684771999998</v>
      </c>
      <c r="D24" s="140">
        <v>237.28392471000001</v>
      </c>
      <c r="E24" s="244">
        <v>925.28395308999995</v>
      </c>
      <c r="F24" s="140">
        <v>857.73405413</v>
      </c>
      <c r="G24" s="244">
        <v>21.290371629999999</v>
      </c>
      <c r="H24" s="140">
        <v>112.56823669000001</v>
      </c>
      <c r="I24" s="244">
        <v>57.144115419999999</v>
      </c>
      <c r="J24" s="140">
        <v>60.613342500000002</v>
      </c>
      <c r="K24" s="244">
        <v>106.8280839</v>
      </c>
      <c r="L24" s="140">
        <v>21.68614986</v>
      </c>
      <c r="M24" s="244">
        <v>1554.8833717599998</v>
      </c>
      <c r="N24" s="140">
        <v>1289.88570789</v>
      </c>
      <c r="O24" s="149"/>
      <c r="P24" s="285"/>
      <c r="Q24" s="286"/>
      <c r="U24" s="259">
        <f>'Income Statement (IS) group'!E38</f>
        <v>1554.88337176</v>
      </c>
      <c r="V24" s="259">
        <f>'Income Statement (IS) group'!G38</f>
        <v>1289.88570789</v>
      </c>
      <c r="W24" s="90">
        <f t="shared" si="0"/>
        <v>0</v>
      </c>
      <c r="X24" s="90">
        <f t="shared" si="1"/>
        <v>0</v>
      </c>
      <c r="Y24" s="260"/>
      <c r="Z24" s="239" t="s">
        <v>26</v>
      </c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0"/>
      <c r="GF24" s="260"/>
      <c r="GG24" s="260"/>
      <c r="GH24" s="260"/>
      <c r="GI24" s="260"/>
      <c r="GJ24" s="260"/>
      <c r="GK24" s="260"/>
      <c r="GL24" s="260"/>
      <c r="GM24" s="260"/>
      <c r="GN24" s="260"/>
      <c r="GO24" s="260"/>
      <c r="GP24" s="260"/>
      <c r="GQ24" s="260"/>
      <c r="GR24" s="260"/>
      <c r="GS24" s="260"/>
      <c r="GT24" s="260"/>
      <c r="GU24" s="260"/>
      <c r="GV24" s="260"/>
      <c r="GW24" s="260"/>
      <c r="GX24" s="260"/>
      <c r="GY24" s="260"/>
      <c r="GZ24" s="260"/>
      <c r="HA24" s="260"/>
      <c r="HB24" s="260"/>
      <c r="HC24" s="260"/>
      <c r="HD24" s="260"/>
      <c r="HE24" s="260"/>
      <c r="HF24" s="260"/>
      <c r="HG24" s="260"/>
      <c r="HH24" s="260"/>
      <c r="HI24" s="260"/>
      <c r="HJ24" s="260"/>
      <c r="HK24" s="260"/>
      <c r="HL24" s="260"/>
      <c r="HM24" s="260"/>
      <c r="HN24" s="260"/>
      <c r="HO24" s="260"/>
      <c r="HP24" s="260"/>
      <c r="HQ24" s="260"/>
      <c r="HR24" s="260"/>
      <c r="HS24" s="260"/>
      <c r="HT24" s="260"/>
      <c r="HU24" s="260"/>
      <c r="HV24" s="260"/>
      <c r="HW24" s="260"/>
      <c r="HX24" s="260"/>
      <c r="HY24" s="260"/>
      <c r="HZ24" s="260"/>
      <c r="IA24" s="260"/>
      <c r="IB24" s="260"/>
      <c r="IC24" s="260"/>
      <c r="ID24" s="260"/>
      <c r="IE24" s="260"/>
      <c r="IF24" s="260"/>
      <c r="IG24" s="260"/>
      <c r="IH24" s="260"/>
      <c r="II24" s="260"/>
      <c r="IJ24" s="260"/>
      <c r="IK24" s="260"/>
      <c r="IL24" s="260"/>
      <c r="IM24" s="260"/>
      <c r="IN24" s="260"/>
      <c r="IO24" s="260"/>
      <c r="IP24" s="260"/>
      <c r="IQ24" s="260"/>
      <c r="IR24" s="260"/>
      <c r="IS24" s="260"/>
      <c r="IT24" s="260"/>
      <c r="IU24" s="260"/>
    </row>
    <row r="25" spans="1:255" s="260" customFormat="1" ht="18" customHeight="1" x14ac:dyDescent="0.2">
      <c r="A25" s="262"/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285"/>
      <c r="Q25" s="286"/>
      <c r="U25" s="266"/>
      <c r="V25" s="266"/>
      <c r="W25" s="267"/>
      <c r="X25" s="267"/>
    </row>
    <row r="26" spans="1:255" s="270" customFormat="1" ht="22.5" hidden="1" customHeight="1" outlineLevel="1" x14ac:dyDescent="0.25">
      <c r="A26" s="268"/>
      <c r="B26" s="268"/>
      <c r="C26" s="224">
        <v>0</v>
      </c>
      <c r="D26" s="224">
        <v>3.0000848028066684E-8</v>
      </c>
      <c r="E26" s="224">
        <v>0</v>
      </c>
      <c r="F26" s="224">
        <v>-3.0000137485330924E-8</v>
      </c>
      <c r="G26" s="224">
        <v>4.6895820560166612E-13</v>
      </c>
      <c r="H26" s="224">
        <v>-1.2789769243681803E-13</v>
      </c>
      <c r="I26" s="224">
        <v>1.5631940186722204E-13</v>
      </c>
      <c r="J26" s="224">
        <v>-6.3948846218409017E-14</v>
      </c>
      <c r="K26" s="224">
        <v>1.1368683772161603E-13</v>
      </c>
      <c r="L26" s="224">
        <v>2.6290081223123707E-13</v>
      </c>
      <c r="M26" s="224">
        <v>3.4106051316484809E-12</v>
      </c>
      <c r="N26" s="224">
        <v>0</v>
      </c>
      <c r="O26" s="269"/>
      <c r="P26" s="285"/>
      <c r="Q26" s="286"/>
    </row>
    <row r="27" spans="1:255" s="270" customFormat="1" ht="22.5" customHeight="1" collapsed="1" x14ac:dyDescent="0.25">
      <c r="A27" s="191" t="s">
        <v>174</v>
      </c>
      <c r="B27" s="268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69"/>
      <c r="P27" s="285"/>
      <c r="Q27" s="286"/>
    </row>
    <row r="28" spans="1:255" s="270" customFormat="1" ht="12.75" customHeight="1" x14ac:dyDescent="0.25">
      <c r="A28" s="154" t="s">
        <v>150</v>
      </c>
      <c r="P28" s="285"/>
      <c r="Q28" s="286"/>
    </row>
    <row r="29" spans="1:255" s="248" customFormat="1" x14ac:dyDescent="0.2"/>
    <row r="30" spans="1:255" s="248" customFormat="1" x14ac:dyDescent="0.2"/>
    <row r="31" spans="1:255" s="270" customFormat="1" ht="15" x14ac:dyDescent="0.25">
      <c r="A31" s="270" t="s">
        <v>114</v>
      </c>
      <c r="C31" s="271">
        <f t="shared" ref="C31:N31" si="2">-C23/(C24-C23)</f>
        <v>0.14068950946506761</v>
      </c>
      <c r="D31" s="271">
        <f t="shared" si="2"/>
        <v>0.27198505827088831</v>
      </c>
      <c r="E31" s="271">
        <f t="shared" si="2"/>
        <v>0.17213436438299787</v>
      </c>
      <c r="F31" s="271">
        <f t="shared" si="2"/>
        <v>0.17121336774546869</v>
      </c>
      <c r="G31" s="271">
        <f t="shared" si="2"/>
        <v>0.38938781107760356</v>
      </c>
      <c r="H31" s="271">
        <f t="shared" si="2"/>
        <v>0.27424713452910254</v>
      </c>
      <c r="I31" s="271">
        <f t="shared" si="2"/>
        <v>-0.27563884342631473</v>
      </c>
      <c r="J31" s="271">
        <f t="shared" si="2"/>
        <v>0.13216602329539179</v>
      </c>
      <c r="K31" s="271">
        <f t="shared" si="2"/>
        <v>0.11075524806261776</v>
      </c>
      <c r="L31" s="271">
        <f t="shared" si="2"/>
        <v>43.591770598529997</v>
      </c>
      <c r="M31" s="271">
        <f t="shared" si="2"/>
        <v>0.15244732522309129</v>
      </c>
      <c r="N31" s="271">
        <f t="shared" si="2"/>
        <v>0.18634646974208266</v>
      </c>
      <c r="Q31" s="250"/>
    </row>
    <row r="32" spans="1:255" s="248" customFormat="1" x14ac:dyDescent="0.2"/>
    <row r="33" spans="1:17" s="270" customFormat="1" ht="15" x14ac:dyDescent="0.25">
      <c r="A33" s="270" t="s">
        <v>115</v>
      </c>
      <c r="C33" s="271">
        <f>(-C23-E23)/(C24-C23+E24-E23)</f>
        <v>0.16218814650153282</v>
      </c>
      <c r="D33" s="271">
        <f>(-D23-F23)/(D24-D23+F24-F23)</f>
        <v>0.19534868673170677</v>
      </c>
      <c r="Q33" s="250"/>
    </row>
    <row r="34" spans="1:17" s="270" customFormat="1" ht="15" x14ac:dyDescent="0.25">
      <c r="A34" s="270" t="s">
        <v>116</v>
      </c>
      <c r="C34" s="271">
        <f>(-G23-I23-K23)/(G24-G23+I24-I23+K24-K23)</f>
        <v>7.27470231609086E-2</v>
      </c>
      <c r="D34" s="271">
        <f>(-H23-J23-L23)/(H24-H23+J24-J23+L24-L23)</f>
        <v>0.13176296935974946</v>
      </c>
      <c r="M34" s="271"/>
      <c r="N34" s="271"/>
      <c r="Q34" s="250"/>
    </row>
    <row r="35" spans="1:17" s="270" customFormat="1" ht="15" x14ac:dyDescent="0.25">
      <c r="M35" s="271"/>
      <c r="N35" s="271"/>
      <c r="Q35" s="250"/>
    </row>
    <row r="36" spans="1:17" s="248" customFormat="1" x14ac:dyDescent="0.2"/>
    <row r="37" spans="1:17" s="270" customFormat="1" ht="15" x14ac:dyDescent="0.25">
      <c r="M37" s="272"/>
      <c r="Q37" s="250"/>
    </row>
    <row r="38" spans="1:17" s="248" customFormat="1" x14ac:dyDescent="0.2"/>
    <row r="39" spans="1:17" s="248" customFormat="1" x14ac:dyDescent="0.2"/>
    <row r="40" spans="1:17" s="270" customFormat="1" ht="15" x14ac:dyDescent="0.25">
      <c r="P40" s="250"/>
    </row>
    <row r="41" spans="1:17" s="270" customFormat="1" ht="17.399999999999999" outlineLevel="1" x14ac:dyDescent="0.25">
      <c r="A41" s="65" t="s">
        <v>189</v>
      </c>
      <c r="C41" s="244">
        <v>5174.1629183900004</v>
      </c>
      <c r="D41" s="140">
        <v>6923.6268540800002</v>
      </c>
      <c r="E41" s="244">
        <v>9940.3651192100006</v>
      </c>
      <c r="F41" s="140">
        <v>8781.4579214599999</v>
      </c>
      <c r="G41" s="244">
        <v>4633.1267486899997</v>
      </c>
      <c r="H41" s="140">
        <v>4567.97704359</v>
      </c>
      <c r="I41" s="244">
        <v>1947.18133528</v>
      </c>
      <c r="J41" s="140">
        <v>1897.02383362</v>
      </c>
      <c r="K41" s="244">
        <v>2618.6398807300002</v>
      </c>
      <c r="L41" s="140">
        <v>2554.9593175999998</v>
      </c>
      <c r="M41" s="244">
        <v>24313.476002299998</v>
      </c>
      <c r="N41" s="140">
        <v>24725.044970349998</v>
      </c>
      <c r="O41" s="273"/>
      <c r="P41" s="250"/>
    </row>
    <row r="42" spans="1:17" s="270" customFormat="1" ht="17.399999999999999" outlineLevel="1" x14ac:dyDescent="0.25">
      <c r="C42" s="244">
        <v>4815.97515836</v>
      </c>
      <c r="D42" s="140">
        <v>6833.3104773100004</v>
      </c>
      <c r="E42" s="244">
        <v>8860.2653353000005</v>
      </c>
      <c r="F42" s="140">
        <v>8410.6468969899997</v>
      </c>
      <c r="G42" s="244">
        <v>4583.0154614900002</v>
      </c>
      <c r="H42" s="140">
        <v>4528.5818249699996</v>
      </c>
      <c r="I42" s="244">
        <v>1597.4827796500001</v>
      </c>
      <c r="J42" s="140">
        <v>1570.8773759000001</v>
      </c>
      <c r="K42" s="244">
        <v>2353.4745139000001</v>
      </c>
      <c r="L42" s="140">
        <v>2270.1529086700002</v>
      </c>
      <c r="M42" s="244">
        <v>22210.213248700002</v>
      </c>
      <c r="N42" s="140">
        <v>23613.569483839998</v>
      </c>
      <c r="O42" s="274"/>
      <c r="P42" s="250"/>
    </row>
    <row r="43" spans="1:17" s="270" customFormat="1" ht="17.399999999999999" outlineLevel="1" x14ac:dyDescent="0.25">
      <c r="C43" s="244">
        <v>284.61670900000001</v>
      </c>
      <c r="D43" s="140">
        <v>313.30329699999999</v>
      </c>
      <c r="E43" s="244">
        <v>539.31005300000004</v>
      </c>
      <c r="F43" s="140">
        <v>532.60009500000001</v>
      </c>
      <c r="G43" s="244">
        <v>1682.43254039</v>
      </c>
      <c r="H43" s="140">
        <v>2296.7506998600002</v>
      </c>
      <c r="I43" s="244">
        <v>38.257328800000003</v>
      </c>
      <c r="J43" s="140">
        <v>37.76380778</v>
      </c>
      <c r="K43" s="244">
        <v>107.65687516</v>
      </c>
      <c r="L43" s="140">
        <v>230.65383018</v>
      </c>
      <c r="M43" s="244">
        <v>2652.2735063499999</v>
      </c>
      <c r="N43" s="140">
        <v>3411.0717298200007</v>
      </c>
      <c r="O43" s="274"/>
      <c r="P43" s="250"/>
    </row>
    <row r="44" spans="1:17" s="270" customFormat="1" ht="17.399999999999999" outlineLevel="1" x14ac:dyDescent="0.25">
      <c r="C44" s="244">
        <v>-3785.5244676000002</v>
      </c>
      <c r="D44" s="140">
        <v>-5677.6999786699998</v>
      </c>
      <c r="E44" s="244">
        <v>-5501.7945157900003</v>
      </c>
      <c r="F44" s="140">
        <v>-5245.7078934499996</v>
      </c>
      <c r="G44" s="244">
        <v>-5346.49771659</v>
      </c>
      <c r="H44" s="140">
        <v>-5987.3451070199999</v>
      </c>
      <c r="I44" s="244">
        <v>-1012.29301276</v>
      </c>
      <c r="J44" s="140">
        <v>-983.68001560000005</v>
      </c>
      <c r="K44" s="244">
        <v>-1660.0397575699999</v>
      </c>
      <c r="L44" s="140">
        <v>-1791.9903130800001</v>
      </c>
      <c r="M44" s="244">
        <v>-17306.14947031</v>
      </c>
      <c r="N44" s="140">
        <v>-19686.423307819998</v>
      </c>
      <c r="O44" s="274"/>
      <c r="P44" s="250"/>
    </row>
    <row r="45" spans="1:17" s="270" customFormat="1" ht="17.399999999999999" outlineLevel="1" x14ac:dyDescent="0.25">
      <c r="C45" s="244">
        <v>-1019.2615412500001</v>
      </c>
      <c r="D45" s="140">
        <v>-1260.1665065300001</v>
      </c>
      <c r="E45" s="244">
        <v>-2965.15145975</v>
      </c>
      <c r="F45" s="140">
        <v>-2772.8189543799999</v>
      </c>
      <c r="G45" s="244">
        <v>-760.78619995999998</v>
      </c>
      <c r="H45" s="140">
        <v>-682.93153045999998</v>
      </c>
      <c r="I45" s="244">
        <v>-531.67869121000001</v>
      </c>
      <c r="J45" s="140">
        <v>-534.95962769000005</v>
      </c>
      <c r="K45" s="244">
        <v>-690.53865960999997</v>
      </c>
      <c r="L45" s="140">
        <v>-685.76528323000002</v>
      </c>
      <c r="M45" s="244">
        <v>-5967.4165517799993</v>
      </c>
      <c r="N45" s="140">
        <v>-5936.6419022900009</v>
      </c>
      <c r="O45" s="274"/>
      <c r="P45" s="250"/>
    </row>
    <row r="46" spans="1:17" s="270" customFormat="1" ht="17.399999999999999" outlineLevel="1" x14ac:dyDescent="0.25">
      <c r="C46" s="244">
        <v>295.80585851000001</v>
      </c>
      <c r="D46" s="140">
        <v>208.74728911</v>
      </c>
      <c r="E46" s="244">
        <v>932.62941276000004</v>
      </c>
      <c r="F46" s="140">
        <v>924.72014416000002</v>
      </c>
      <c r="G46" s="244">
        <v>158.16408533000001</v>
      </c>
      <c r="H46" s="140">
        <v>155.05588735000001</v>
      </c>
      <c r="I46" s="244">
        <v>91.768404480000001</v>
      </c>
      <c r="J46" s="140">
        <v>90.001540390000002</v>
      </c>
      <c r="K46" s="244">
        <v>110.55297188</v>
      </c>
      <c r="L46" s="140">
        <v>23.051142540000001</v>
      </c>
      <c r="M46" s="244">
        <v>1588.9207329600004</v>
      </c>
      <c r="N46" s="140">
        <v>1401.57600355</v>
      </c>
      <c r="O46" s="274"/>
      <c r="Q46" s="250"/>
    </row>
    <row r="47" spans="1:17" s="270" customFormat="1" ht="17.399999999999999" outlineLevel="1" x14ac:dyDescent="0.25">
      <c r="C47" s="244">
        <v>509.93291489000001</v>
      </c>
      <c r="D47" s="140">
        <v>452.61625257999998</v>
      </c>
      <c r="E47" s="244">
        <v>900.45951672000001</v>
      </c>
      <c r="F47" s="140">
        <v>956.95875992000003</v>
      </c>
      <c r="G47" s="244">
        <v>1848.9071360400001</v>
      </c>
      <c r="H47" s="140">
        <v>2356.41756971</v>
      </c>
      <c r="I47" s="244">
        <v>76.880453419999995</v>
      </c>
      <c r="J47" s="140">
        <v>98.366188800000003</v>
      </c>
      <c r="K47" s="244">
        <v>218.31752792</v>
      </c>
      <c r="L47" s="140">
        <v>175.59688507000001</v>
      </c>
      <c r="M47" s="244">
        <v>3554.4975489900003</v>
      </c>
      <c r="N47" s="140">
        <v>4039.9556560800002</v>
      </c>
      <c r="O47" s="274"/>
      <c r="Q47" s="250"/>
    </row>
    <row r="48" spans="1:17" s="270" customFormat="1" ht="17.399999999999999" outlineLevel="1" x14ac:dyDescent="0.25">
      <c r="C48" s="244">
        <v>8.0989551500000001</v>
      </c>
      <c r="D48" s="140">
        <v>11.980822460000001</v>
      </c>
      <c r="E48" s="244">
        <v>-36.288502780000002</v>
      </c>
      <c r="F48" s="140">
        <v>-93.134965789999995</v>
      </c>
      <c r="G48" s="244">
        <v>-87.88944343</v>
      </c>
      <c r="H48" s="140">
        <v>140.36296583000001</v>
      </c>
      <c r="I48" s="244">
        <v>0</v>
      </c>
      <c r="J48" s="140">
        <v>0</v>
      </c>
      <c r="K48" s="244">
        <v>-35.884376250000003</v>
      </c>
      <c r="L48" s="140">
        <v>109.12633463</v>
      </c>
      <c r="M48" s="244">
        <v>-151.96336731</v>
      </c>
      <c r="N48" s="140">
        <v>168.33515713000003</v>
      </c>
      <c r="O48" s="274"/>
      <c r="Q48" s="250"/>
    </row>
    <row r="49" spans="3:17" s="270" customFormat="1" ht="17.399999999999999" outlineLevel="1" x14ac:dyDescent="0.25">
      <c r="C49" s="244">
        <v>15.45312362</v>
      </c>
      <c r="D49" s="140">
        <v>8.0698179200000002</v>
      </c>
      <c r="E49" s="244">
        <v>-42.318339850000001</v>
      </c>
      <c r="F49" s="140">
        <v>-45.014901369999997</v>
      </c>
      <c r="G49" s="244">
        <v>-26.84218795</v>
      </c>
      <c r="H49" s="140">
        <v>-26.216502370000001</v>
      </c>
      <c r="I49" s="244">
        <v>8.5886335200000001</v>
      </c>
      <c r="J49" s="140">
        <v>-7.1672456699999998</v>
      </c>
      <c r="K49" s="244">
        <v>-13.5377744</v>
      </c>
      <c r="L49" s="140">
        <v>-20.00183917</v>
      </c>
      <c r="M49" s="244">
        <v>-58.656545059999999</v>
      </c>
      <c r="N49" s="140">
        <v>-90.330670659999996</v>
      </c>
      <c r="O49" s="274"/>
      <c r="Q49" s="250"/>
    </row>
    <row r="50" spans="3:17" s="270" customFormat="1" ht="17.399999999999999" outlineLevel="1" x14ac:dyDescent="0.25">
      <c r="C50" s="244">
        <v>-284.61670900000001</v>
      </c>
      <c r="D50" s="140">
        <v>-313.30329699999999</v>
      </c>
      <c r="E50" s="244">
        <v>-539.31005300000004</v>
      </c>
      <c r="F50" s="140">
        <v>-532.60009500000001</v>
      </c>
      <c r="G50" s="244">
        <v>-1682.43254039</v>
      </c>
      <c r="H50" s="140">
        <v>-2296.7506998600002</v>
      </c>
      <c r="I50" s="244">
        <v>-38.257328800000003</v>
      </c>
      <c r="J50" s="140">
        <v>-37.76380778</v>
      </c>
      <c r="K50" s="244">
        <v>-107.65687516</v>
      </c>
      <c r="L50" s="140">
        <v>-230.65383018</v>
      </c>
      <c r="M50" s="244">
        <v>-2652.2735063499999</v>
      </c>
      <c r="N50" s="140">
        <v>-3411.0717298200007</v>
      </c>
      <c r="O50" s="274"/>
    </row>
    <row r="51" spans="3:17" s="270" customFormat="1" ht="17.399999999999999" outlineLevel="1" x14ac:dyDescent="0.25">
      <c r="C51" s="244">
        <v>248.86828466</v>
      </c>
      <c r="D51" s="140">
        <v>159.36359596</v>
      </c>
      <c r="E51" s="244">
        <v>282.54262109000001</v>
      </c>
      <c r="F51" s="140">
        <v>286.20879775999998</v>
      </c>
      <c r="G51" s="244">
        <v>51.742964270000002</v>
      </c>
      <c r="H51" s="140">
        <v>173.81333330999999</v>
      </c>
      <c r="I51" s="244">
        <v>47.211758140000001</v>
      </c>
      <c r="J51" s="140">
        <v>53.435135350000003</v>
      </c>
      <c r="K51" s="244">
        <v>61.238502109999999</v>
      </c>
      <c r="L51" s="140">
        <v>34.067550349999998</v>
      </c>
      <c r="M51" s="244">
        <v>691.60413027000004</v>
      </c>
      <c r="N51" s="140">
        <v>706.88841273000003</v>
      </c>
      <c r="O51" s="274"/>
    </row>
    <row r="52" spans="3:17" s="270" customFormat="1" ht="17.399999999999999" outlineLevel="1" x14ac:dyDescent="0.25">
      <c r="C52" s="244">
        <v>544.67414316999998</v>
      </c>
      <c r="D52" s="140">
        <v>368.11088506999999</v>
      </c>
      <c r="E52" s="244">
        <v>1215.1720338499999</v>
      </c>
      <c r="F52" s="140">
        <v>1210.9289419199999</v>
      </c>
      <c r="G52" s="244">
        <v>209.90704959999999</v>
      </c>
      <c r="H52" s="140">
        <v>328.86922066</v>
      </c>
      <c r="I52" s="244">
        <v>138.98016261999999</v>
      </c>
      <c r="J52" s="140">
        <v>143.43667574</v>
      </c>
      <c r="K52" s="244">
        <v>171.79147398999999</v>
      </c>
      <c r="L52" s="140">
        <v>57.118692889999998</v>
      </c>
      <c r="M52" s="244">
        <v>2280.5248632299999</v>
      </c>
      <c r="N52" s="140">
        <v>2108.46441628</v>
      </c>
      <c r="O52" s="274"/>
    </row>
    <row r="53" spans="3:17" s="270" customFormat="1" ht="17.399999999999999" outlineLevel="1" x14ac:dyDescent="0.25">
      <c r="C53" s="244">
        <v>-27.588814159999998</v>
      </c>
      <c r="D53" s="140">
        <v>-42.178117579999999</v>
      </c>
      <c r="E53" s="244">
        <v>-97.497965399999998</v>
      </c>
      <c r="F53" s="140">
        <v>-176.00146996999999</v>
      </c>
      <c r="G53" s="244">
        <v>-182.72038183999999</v>
      </c>
      <c r="H53" s="140">
        <v>-173.76375426000001</v>
      </c>
      <c r="I53" s="244">
        <v>-94.183694000000003</v>
      </c>
      <c r="J53" s="140">
        <v>-73.592276780000006</v>
      </c>
      <c r="K53" s="244">
        <v>-43.977386119999998</v>
      </c>
      <c r="L53" s="140">
        <v>-57.627855799999999</v>
      </c>
      <c r="M53" s="244">
        <v>-445.96824151999999</v>
      </c>
      <c r="N53" s="140">
        <v>-523.16347439000003</v>
      </c>
      <c r="O53" s="274"/>
    </row>
    <row r="54" spans="3:17" s="270" customFormat="1" ht="17.399999999999999" outlineLevel="1" x14ac:dyDescent="0.25">
      <c r="C54" s="244">
        <v>-72.748481290000001</v>
      </c>
      <c r="D54" s="140">
        <v>-88.64884275</v>
      </c>
      <c r="E54" s="244">
        <v>-192.39011536000001</v>
      </c>
      <c r="F54" s="140">
        <v>-177.19341785</v>
      </c>
      <c r="G54" s="244">
        <v>-13.576884570000001</v>
      </c>
      <c r="H54" s="140">
        <v>-42.537229709999998</v>
      </c>
      <c r="I54" s="244">
        <v>12.3476468</v>
      </c>
      <c r="J54" s="140">
        <v>-9.2310564599999996</v>
      </c>
      <c r="K54" s="244">
        <v>-13.305415529999999</v>
      </c>
      <c r="L54" s="140">
        <v>22.195312770000001</v>
      </c>
      <c r="M54" s="244">
        <v>-279.67324995000001</v>
      </c>
      <c r="N54" s="140">
        <v>-295.41523400000005</v>
      </c>
      <c r="O54" s="274"/>
    </row>
    <row r="55" spans="3:17" s="270" customFormat="1" ht="17.399999999999999" outlineLevel="1" x14ac:dyDescent="0.25">
      <c r="C55" s="244">
        <v>444.33684771999998</v>
      </c>
      <c r="D55" s="140">
        <v>237.28392471000001</v>
      </c>
      <c r="E55" s="244">
        <v>925.28395308999995</v>
      </c>
      <c r="F55" s="140">
        <v>857.73405413</v>
      </c>
      <c r="G55" s="244">
        <v>13.60978319</v>
      </c>
      <c r="H55" s="140">
        <v>112.56823669000001</v>
      </c>
      <c r="I55" s="244">
        <v>57.144115419999999</v>
      </c>
      <c r="J55" s="140">
        <v>60.613342500000002</v>
      </c>
      <c r="K55" s="244">
        <v>114.50867234</v>
      </c>
      <c r="L55" s="140">
        <v>21.68614986</v>
      </c>
      <c r="M55" s="244">
        <v>1554.8833717599998</v>
      </c>
      <c r="N55" s="140">
        <v>1289.88570789</v>
      </c>
      <c r="O55" s="274"/>
    </row>
    <row r="56" spans="3:17" s="270" customFormat="1" ht="15" outlineLevel="1" x14ac:dyDescent="0.25"/>
    <row r="57" spans="3:17" s="270" customFormat="1" ht="15" outlineLevel="1" x14ac:dyDescent="0.25"/>
    <row r="58" spans="3:17" s="270" customFormat="1" ht="15" outlineLevel="1" x14ac:dyDescent="0.25">
      <c r="C58" s="272">
        <f t="shared" ref="C58:N58" si="3">C10-C41</f>
        <v>0</v>
      </c>
      <c r="D58" s="272">
        <f t="shared" si="3"/>
        <v>0</v>
      </c>
      <c r="E58" s="272">
        <f t="shared" si="3"/>
        <v>0</v>
      </c>
      <c r="F58" s="272">
        <f t="shared" si="3"/>
        <v>0</v>
      </c>
      <c r="G58" s="272">
        <f t="shared" si="3"/>
        <v>0</v>
      </c>
      <c r="H58" s="272">
        <f t="shared" si="3"/>
        <v>0</v>
      </c>
      <c r="I58" s="272">
        <f t="shared" si="3"/>
        <v>0</v>
      </c>
      <c r="J58" s="272">
        <f t="shared" si="3"/>
        <v>0</v>
      </c>
      <c r="K58" s="272">
        <f t="shared" si="3"/>
        <v>0</v>
      </c>
      <c r="L58" s="272">
        <f t="shared" si="3"/>
        <v>0</v>
      </c>
      <c r="M58" s="272">
        <f t="shared" si="3"/>
        <v>0</v>
      </c>
      <c r="N58" s="272">
        <f t="shared" si="3"/>
        <v>0</v>
      </c>
    </row>
    <row r="59" spans="3:17" s="270" customFormat="1" ht="15" outlineLevel="1" x14ac:dyDescent="0.25">
      <c r="C59" s="272">
        <f t="shared" ref="C59:N59" si="4">C11-C42</f>
        <v>0</v>
      </c>
      <c r="D59" s="272">
        <f t="shared" si="4"/>
        <v>0</v>
      </c>
      <c r="E59" s="272">
        <f t="shared" si="4"/>
        <v>0</v>
      </c>
      <c r="F59" s="272">
        <f t="shared" si="4"/>
        <v>0</v>
      </c>
      <c r="G59" s="272">
        <f t="shared" si="4"/>
        <v>0</v>
      </c>
      <c r="H59" s="272">
        <f t="shared" si="4"/>
        <v>0</v>
      </c>
      <c r="I59" s="272">
        <f t="shared" si="4"/>
        <v>0</v>
      </c>
      <c r="J59" s="272">
        <f t="shared" si="4"/>
        <v>0</v>
      </c>
      <c r="K59" s="272">
        <f t="shared" si="4"/>
        <v>0</v>
      </c>
      <c r="L59" s="272">
        <f t="shared" si="4"/>
        <v>0</v>
      </c>
      <c r="M59" s="272">
        <f t="shared" si="4"/>
        <v>0</v>
      </c>
      <c r="N59" s="272">
        <f t="shared" si="4"/>
        <v>0</v>
      </c>
    </row>
    <row r="60" spans="3:17" s="270" customFormat="1" ht="15" outlineLevel="1" x14ac:dyDescent="0.25">
      <c r="C60" s="272">
        <f t="shared" ref="C60:N60" si="5">C12-C43</f>
        <v>0</v>
      </c>
      <c r="D60" s="272">
        <f t="shared" si="5"/>
        <v>0</v>
      </c>
      <c r="E60" s="272">
        <f t="shared" si="5"/>
        <v>0</v>
      </c>
      <c r="F60" s="272">
        <f t="shared" si="5"/>
        <v>0</v>
      </c>
      <c r="G60" s="272">
        <f t="shared" si="5"/>
        <v>0</v>
      </c>
      <c r="H60" s="272">
        <f t="shared" si="5"/>
        <v>0</v>
      </c>
      <c r="I60" s="272">
        <f t="shared" si="5"/>
        <v>0</v>
      </c>
      <c r="J60" s="272">
        <f t="shared" si="5"/>
        <v>0</v>
      </c>
      <c r="K60" s="272">
        <f t="shared" si="5"/>
        <v>0</v>
      </c>
      <c r="L60" s="272">
        <f t="shared" si="5"/>
        <v>0</v>
      </c>
      <c r="M60" s="272">
        <f t="shared" si="5"/>
        <v>0</v>
      </c>
      <c r="N60" s="272">
        <f t="shared" si="5"/>
        <v>0</v>
      </c>
    </row>
    <row r="61" spans="3:17" s="270" customFormat="1" ht="15" outlineLevel="1" x14ac:dyDescent="0.25">
      <c r="C61" s="272">
        <f t="shared" ref="C61:N61" si="6">C13-C44</f>
        <v>0</v>
      </c>
      <c r="D61" s="272">
        <f t="shared" si="6"/>
        <v>0</v>
      </c>
      <c r="E61" s="272">
        <f t="shared" si="6"/>
        <v>0</v>
      </c>
      <c r="F61" s="272">
        <f t="shared" si="6"/>
        <v>0</v>
      </c>
      <c r="G61" s="272">
        <f t="shared" si="6"/>
        <v>0</v>
      </c>
      <c r="H61" s="272">
        <f t="shared" si="6"/>
        <v>0</v>
      </c>
      <c r="I61" s="272">
        <f t="shared" si="6"/>
        <v>0</v>
      </c>
      <c r="J61" s="272">
        <f t="shared" si="6"/>
        <v>0</v>
      </c>
      <c r="K61" s="272">
        <f t="shared" si="6"/>
        <v>0</v>
      </c>
      <c r="L61" s="272">
        <f t="shared" si="6"/>
        <v>0</v>
      </c>
      <c r="M61" s="272">
        <f t="shared" si="6"/>
        <v>0</v>
      </c>
      <c r="N61" s="272">
        <f t="shared" si="6"/>
        <v>0</v>
      </c>
    </row>
    <row r="62" spans="3:17" s="270" customFormat="1" ht="15" outlineLevel="1" x14ac:dyDescent="0.25">
      <c r="C62" s="272">
        <f t="shared" ref="C62:N62" si="7">C14-C45</f>
        <v>0</v>
      </c>
      <c r="D62" s="272">
        <f t="shared" si="7"/>
        <v>0</v>
      </c>
      <c r="E62" s="272">
        <f t="shared" si="7"/>
        <v>0</v>
      </c>
      <c r="F62" s="272">
        <f t="shared" si="7"/>
        <v>0</v>
      </c>
      <c r="G62" s="272">
        <f t="shared" si="7"/>
        <v>0</v>
      </c>
      <c r="H62" s="272">
        <f t="shared" si="7"/>
        <v>0</v>
      </c>
      <c r="I62" s="272">
        <f t="shared" si="7"/>
        <v>0</v>
      </c>
      <c r="J62" s="272">
        <f t="shared" si="7"/>
        <v>0</v>
      </c>
      <c r="K62" s="272">
        <f t="shared" si="7"/>
        <v>0</v>
      </c>
      <c r="L62" s="272">
        <f t="shared" si="7"/>
        <v>0</v>
      </c>
      <c r="M62" s="272">
        <f t="shared" si="7"/>
        <v>0</v>
      </c>
      <c r="N62" s="272">
        <f t="shared" si="7"/>
        <v>0</v>
      </c>
    </row>
    <row r="63" spans="3:17" s="270" customFormat="1" ht="15" outlineLevel="1" x14ac:dyDescent="0.25">
      <c r="C63" s="272">
        <f t="shared" ref="C63:N63" si="8">C15-C46</f>
        <v>0</v>
      </c>
      <c r="D63" s="272">
        <f t="shared" si="8"/>
        <v>0</v>
      </c>
      <c r="E63" s="272">
        <f t="shared" si="8"/>
        <v>0</v>
      </c>
      <c r="F63" s="272">
        <f t="shared" si="8"/>
        <v>0</v>
      </c>
      <c r="G63" s="272">
        <f t="shared" si="8"/>
        <v>0</v>
      </c>
      <c r="H63" s="272">
        <f t="shared" si="8"/>
        <v>0</v>
      </c>
      <c r="I63" s="272">
        <f t="shared" si="8"/>
        <v>0</v>
      </c>
      <c r="J63" s="272">
        <f t="shared" si="8"/>
        <v>0</v>
      </c>
      <c r="K63" s="272">
        <f t="shared" si="8"/>
        <v>0</v>
      </c>
      <c r="L63" s="272">
        <f t="shared" si="8"/>
        <v>0</v>
      </c>
      <c r="M63" s="272">
        <f t="shared" si="8"/>
        <v>0</v>
      </c>
      <c r="N63" s="272">
        <f t="shared" si="8"/>
        <v>0</v>
      </c>
    </row>
    <row r="64" spans="3:17" s="270" customFormat="1" ht="15" outlineLevel="1" x14ac:dyDescent="0.25">
      <c r="C64" s="272">
        <f t="shared" ref="C64:N64" si="9">C16-C47</f>
        <v>0</v>
      </c>
      <c r="D64" s="272">
        <f t="shared" si="9"/>
        <v>0</v>
      </c>
      <c r="E64" s="272">
        <f t="shared" si="9"/>
        <v>0</v>
      </c>
      <c r="F64" s="272">
        <f t="shared" si="9"/>
        <v>0</v>
      </c>
      <c r="G64" s="272">
        <f t="shared" si="9"/>
        <v>7.6805884399998376</v>
      </c>
      <c r="H64" s="272">
        <f t="shared" si="9"/>
        <v>0</v>
      </c>
      <c r="I64" s="272">
        <f t="shared" si="9"/>
        <v>0</v>
      </c>
      <c r="J64" s="272">
        <f t="shared" si="9"/>
        <v>0</v>
      </c>
      <c r="K64" s="272">
        <f t="shared" si="9"/>
        <v>-7.6805884400000082</v>
      </c>
      <c r="L64" s="272">
        <f t="shared" si="9"/>
        <v>0</v>
      </c>
      <c r="M64" s="272">
        <f t="shared" si="9"/>
        <v>0</v>
      </c>
      <c r="N64" s="272">
        <f t="shared" si="9"/>
        <v>0</v>
      </c>
    </row>
    <row r="65" spans="3:14" s="270" customFormat="1" ht="15" outlineLevel="1" x14ac:dyDescent="0.25">
      <c r="C65" s="272">
        <f t="shared" ref="C65:N65" si="10">C17-C48</f>
        <v>0</v>
      </c>
      <c r="D65" s="272">
        <f t="shared" si="10"/>
        <v>0</v>
      </c>
      <c r="E65" s="272">
        <f t="shared" si="10"/>
        <v>0</v>
      </c>
      <c r="F65" s="272">
        <f t="shared" si="10"/>
        <v>0</v>
      </c>
      <c r="G65" s="272">
        <f t="shared" si="10"/>
        <v>0</v>
      </c>
      <c r="H65" s="272">
        <f t="shared" si="10"/>
        <v>0</v>
      </c>
      <c r="I65" s="272">
        <f t="shared" si="10"/>
        <v>0</v>
      </c>
      <c r="J65" s="272">
        <f t="shared" si="10"/>
        <v>0</v>
      </c>
      <c r="K65" s="272">
        <f t="shared" si="10"/>
        <v>0</v>
      </c>
      <c r="L65" s="272">
        <f t="shared" si="10"/>
        <v>0</v>
      </c>
      <c r="M65" s="272">
        <f t="shared" si="10"/>
        <v>0</v>
      </c>
      <c r="N65" s="272">
        <f t="shared" si="10"/>
        <v>0</v>
      </c>
    </row>
    <row r="66" spans="3:14" s="270" customFormat="1" ht="15" outlineLevel="1" x14ac:dyDescent="0.25">
      <c r="C66" s="272">
        <f t="shared" ref="C66:N66" si="11">C18-C49</f>
        <v>0</v>
      </c>
      <c r="D66" s="272">
        <f t="shared" si="11"/>
        <v>0</v>
      </c>
      <c r="E66" s="272">
        <f t="shared" si="11"/>
        <v>0</v>
      </c>
      <c r="F66" s="272">
        <f t="shared" si="11"/>
        <v>0</v>
      </c>
      <c r="G66" s="272">
        <f t="shared" si="11"/>
        <v>0</v>
      </c>
      <c r="H66" s="272">
        <f t="shared" si="11"/>
        <v>0</v>
      </c>
      <c r="I66" s="272">
        <f t="shared" si="11"/>
        <v>0</v>
      </c>
      <c r="J66" s="272">
        <f t="shared" si="11"/>
        <v>0</v>
      </c>
      <c r="K66" s="272">
        <f t="shared" si="11"/>
        <v>0</v>
      </c>
      <c r="L66" s="272">
        <f t="shared" si="11"/>
        <v>0</v>
      </c>
      <c r="M66" s="272">
        <f t="shared" si="11"/>
        <v>0</v>
      </c>
      <c r="N66" s="272">
        <f t="shared" si="11"/>
        <v>0</v>
      </c>
    </row>
    <row r="67" spans="3:14" s="270" customFormat="1" ht="15" outlineLevel="1" x14ac:dyDescent="0.25">
      <c r="C67" s="272">
        <f t="shared" ref="C67:N67" si="12">C19-C50</f>
        <v>0</v>
      </c>
      <c r="D67" s="272">
        <f t="shared" si="12"/>
        <v>0</v>
      </c>
      <c r="E67" s="272">
        <f t="shared" si="12"/>
        <v>0</v>
      </c>
      <c r="F67" s="272">
        <f t="shared" si="12"/>
        <v>0</v>
      </c>
      <c r="G67" s="272">
        <f t="shared" si="12"/>
        <v>0</v>
      </c>
      <c r="H67" s="272">
        <f t="shared" si="12"/>
        <v>0</v>
      </c>
      <c r="I67" s="272">
        <f t="shared" si="12"/>
        <v>0</v>
      </c>
      <c r="J67" s="272">
        <f t="shared" si="12"/>
        <v>0</v>
      </c>
      <c r="K67" s="272">
        <f t="shared" si="12"/>
        <v>0</v>
      </c>
      <c r="L67" s="272">
        <f t="shared" si="12"/>
        <v>0</v>
      </c>
      <c r="M67" s="272">
        <f t="shared" si="12"/>
        <v>0</v>
      </c>
      <c r="N67" s="272">
        <f t="shared" si="12"/>
        <v>0</v>
      </c>
    </row>
    <row r="68" spans="3:14" s="270" customFormat="1" ht="15" outlineLevel="1" x14ac:dyDescent="0.25">
      <c r="C68" s="272">
        <f t="shared" ref="C68:N68" si="13">C20-C51</f>
        <v>0</v>
      </c>
      <c r="D68" s="272">
        <f t="shared" si="13"/>
        <v>0</v>
      </c>
      <c r="E68" s="272">
        <f t="shared" si="13"/>
        <v>0</v>
      </c>
      <c r="F68" s="272">
        <f t="shared" si="13"/>
        <v>0</v>
      </c>
      <c r="G68" s="272">
        <f t="shared" si="13"/>
        <v>7.6805884400000011</v>
      </c>
      <c r="H68" s="272">
        <f t="shared" si="13"/>
        <v>0</v>
      </c>
      <c r="I68" s="272">
        <f t="shared" si="13"/>
        <v>0</v>
      </c>
      <c r="J68" s="272">
        <f t="shared" si="13"/>
        <v>0</v>
      </c>
      <c r="K68" s="272">
        <f t="shared" si="13"/>
        <v>-7.6805884400000011</v>
      </c>
      <c r="L68" s="272">
        <f t="shared" si="13"/>
        <v>0</v>
      </c>
      <c r="M68" s="272">
        <f t="shared" si="13"/>
        <v>0</v>
      </c>
      <c r="N68" s="272">
        <f t="shared" si="13"/>
        <v>0</v>
      </c>
    </row>
    <row r="69" spans="3:14" s="270" customFormat="1" ht="15" outlineLevel="1" x14ac:dyDescent="0.25">
      <c r="C69" s="272">
        <f t="shared" ref="C69:N69" si="14">C21-C52</f>
        <v>0</v>
      </c>
      <c r="D69" s="272">
        <f t="shared" si="14"/>
        <v>0</v>
      </c>
      <c r="E69" s="272">
        <f t="shared" si="14"/>
        <v>0</v>
      </c>
      <c r="F69" s="272">
        <f t="shared" si="14"/>
        <v>0</v>
      </c>
      <c r="G69" s="272">
        <f t="shared" si="14"/>
        <v>7.6805884400000082</v>
      </c>
      <c r="H69" s="272">
        <f t="shared" si="14"/>
        <v>0</v>
      </c>
      <c r="I69" s="272">
        <f t="shared" si="14"/>
        <v>0</v>
      </c>
      <c r="J69" s="272">
        <f t="shared" si="14"/>
        <v>0</v>
      </c>
      <c r="K69" s="272">
        <f t="shared" si="14"/>
        <v>-7.6805884399999798</v>
      </c>
      <c r="L69" s="272">
        <f t="shared" si="14"/>
        <v>0</v>
      </c>
      <c r="M69" s="272">
        <f t="shared" si="14"/>
        <v>0</v>
      </c>
      <c r="N69" s="272">
        <f t="shared" si="14"/>
        <v>0</v>
      </c>
    </row>
    <row r="70" spans="3:14" s="270" customFormat="1" ht="15" outlineLevel="1" x14ac:dyDescent="0.25">
      <c r="C70" s="272">
        <f t="shared" ref="C70:N70" si="15">C22-C53</f>
        <v>0</v>
      </c>
      <c r="D70" s="272">
        <f t="shared" si="15"/>
        <v>0</v>
      </c>
      <c r="E70" s="272">
        <f t="shared" si="15"/>
        <v>0</v>
      </c>
      <c r="F70" s="272">
        <f t="shared" si="15"/>
        <v>0</v>
      </c>
      <c r="G70" s="272">
        <f t="shared" si="15"/>
        <v>0</v>
      </c>
      <c r="H70" s="272">
        <f t="shared" si="15"/>
        <v>0</v>
      </c>
      <c r="I70" s="272">
        <f t="shared" si="15"/>
        <v>0</v>
      </c>
      <c r="J70" s="272">
        <f t="shared" si="15"/>
        <v>0</v>
      </c>
      <c r="K70" s="272">
        <f t="shared" si="15"/>
        <v>0</v>
      </c>
      <c r="L70" s="272">
        <f t="shared" si="15"/>
        <v>0</v>
      </c>
      <c r="M70" s="272">
        <f t="shared" si="15"/>
        <v>0</v>
      </c>
      <c r="N70" s="272">
        <f t="shared" si="15"/>
        <v>0</v>
      </c>
    </row>
    <row r="71" spans="3:14" s="270" customFormat="1" ht="15" outlineLevel="1" x14ac:dyDescent="0.25">
      <c r="C71" s="272">
        <f t="shared" ref="C71:N71" si="16">C23-C54</f>
        <v>0</v>
      </c>
      <c r="D71" s="272">
        <f t="shared" si="16"/>
        <v>0</v>
      </c>
      <c r="E71" s="272">
        <f t="shared" si="16"/>
        <v>0</v>
      </c>
      <c r="F71" s="272">
        <f t="shared" si="16"/>
        <v>0</v>
      </c>
      <c r="G71" s="272">
        <f t="shared" si="16"/>
        <v>0</v>
      </c>
      <c r="H71" s="272">
        <f t="shared" si="16"/>
        <v>0</v>
      </c>
      <c r="I71" s="272">
        <f t="shared" si="16"/>
        <v>0</v>
      </c>
      <c r="J71" s="272">
        <f t="shared" si="16"/>
        <v>0</v>
      </c>
      <c r="K71" s="272">
        <f t="shared" si="16"/>
        <v>0</v>
      </c>
      <c r="L71" s="272">
        <f t="shared" si="16"/>
        <v>0</v>
      </c>
      <c r="M71" s="272">
        <f t="shared" si="16"/>
        <v>0</v>
      </c>
      <c r="N71" s="272">
        <f t="shared" si="16"/>
        <v>0</v>
      </c>
    </row>
    <row r="72" spans="3:14" s="270" customFormat="1" ht="15" outlineLevel="1" x14ac:dyDescent="0.25">
      <c r="C72" s="272">
        <f t="shared" ref="C72:N72" si="17">C24-C55</f>
        <v>0</v>
      </c>
      <c r="D72" s="272">
        <f t="shared" si="17"/>
        <v>0</v>
      </c>
      <c r="E72" s="272">
        <f t="shared" si="17"/>
        <v>0</v>
      </c>
      <c r="F72" s="272">
        <f t="shared" si="17"/>
        <v>0</v>
      </c>
      <c r="G72" s="272">
        <f t="shared" si="17"/>
        <v>7.6805884399999993</v>
      </c>
      <c r="H72" s="272">
        <f t="shared" si="17"/>
        <v>0</v>
      </c>
      <c r="I72" s="272">
        <f t="shared" si="17"/>
        <v>0</v>
      </c>
      <c r="J72" s="272">
        <f t="shared" si="17"/>
        <v>0</v>
      </c>
      <c r="K72" s="272">
        <f t="shared" si="17"/>
        <v>-7.6805884400000082</v>
      </c>
      <c r="L72" s="272">
        <f t="shared" si="17"/>
        <v>0</v>
      </c>
      <c r="M72" s="272">
        <f t="shared" si="17"/>
        <v>0</v>
      </c>
      <c r="N72" s="272">
        <f t="shared" si="17"/>
        <v>0</v>
      </c>
    </row>
    <row r="73" spans="3:14" s="270" customFormat="1" ht="15" x14ac:dyDescent="0.25">
      <c r="C73" s="248"/>
    </row>
    <row r="74" spans="3:14" s="270" customFormat="1" ht="15" x14ac:dyDescent="0.25"/>
    <row r="75" spans="3:14" s="248" customFormat="1" x14ac:dyDescent="0.2"/>
    <row r="76" spans="3:14" s="248" customFormat="1" x14ac:dyDescent="0.2"/>
    <row r="77" spans="3:14" s="248" customFormat="1" x14ac:dyDescent="0.2"/>
    <row r="78" spans="3:14" s="248" customFormat="1" x14ac:dyDescent="0.2"/>
    <row r="79" spans="3:14" s="248" customFormat="1" x14ac:dyDescent="0.2"/>
    <row r="80" spans="3:14" s="248" customFormat="1" x14ac:dyDescent="0.2"/>
    <row r="81" s="248" customFormat="1" x14ac:dyDescent="0.2"/>
    <row r="82" s="248" customFormat="1" x14ac:dyDescent="0.2"/>
    <row r="83" s="248" customFormat="1" x14ac:dyDescent="0.2"/>
    <row r="84" s="248" customFormat="1" x14ac:dyDescent="0.2"/>
    <row r="85" s="248" customFormat="1" x14ac:dyDescent="0.2"/>
    <row r="86" s="248" customFormat="1" x14ac:dyDescent="0.2"/>
    <row r="87" s="248" customFormat="1" x14ac:dyDescent="0.2"/>
    <row r="88" s="248" customFormat="1" x14ac:dyDescent="0.2"/>
    <row r="89" s="248" customFormat="1" x14ac:dyDescent="0.2"/>
    <row r="90" s="248" customFormat="1" x14ac:dyDescent="0.2"/>
    <row r="91" s="248" customFormat="1" x14ac:dyDescent="0.2"/>
    <row r="92" s="248" customFormat="1" x14ac:dyDescent="0.2"/>
    <row r="93" s="248" customFormat="1" x14ac:dyDescent="0.2"/>
    <row r="94" s="248" customFormat="1" x14ac:dyDescent="0.2"/>
    <row r="95" s="248" customFormat="1" x14ac:dyDescent="0.2"/>
    <row r="96" s="248" customFormat="1" x14ac:dyDescent="0.2"/>
    <row r="97" s="248" customFormat="1" x14ac:dyDescent="0.2"/>
    <row r="98" s="248" customFormat="1" x14ac:dyDescent="0.2"/>
    <row r="99" s="248" customFormat="1" x14ac:dyDescent="0.2"/>
    <row r="100" s="248" customFormat="1" x14ac:dyDescent="0.2"/>
    <row r="101" s="248" customFormat="1" x14ac:dyDescent="0.2"/>
    <row r="102" s="248" customFormat="1" x14ac:dyDescent="0.2"/>
    <row r="103" s="248" customFormat="1" x14ac:dyDescent="0.2"/>
    <row r="104" s="248" customFormat="1" x14ac:dyDescent="0.2"/>
    <row r="105" s="248" customFormat="1" x14ac:dyDescent="0.2"/>
    <row r="106" s="248" customFormat="1" x14ac:dyDescent="0.2"/>
    <row r="107" s="248" customFormat="1" x14ac:dyDescent="0.2"/>
    <row r="108" s="248" customFormat="1" x14ac:dyDescent="0.2"/>
    <row r="109" s="248" customFormat="1" x14ac:dyDescent="0.2"/>
    <row r="110" s="248" customFormat="1" x14ac:dyDescent="0.2"/>
    <row r="111" s="248" customFormat="1" x14ac:dyDescent="0.2"/>
    <row r="112" s="248" customFormat="1" x14ac:dyDescent="0.2"/>
    <row r="113" s="248" customFormat="1" x14ac:dyDescent="0.2"/>
    <row r="114" s="248" customFormat="1" x14ac:dyDescent="0.2"/>
    <row r="115" s="248" customFormat="1" x14ac:dyDescent="0.2"/>
    <row r="116" s="248" customFormat="1" x14ac:dyDescent="0.2"/>
    <row r="117" s="248" customFormat="1" x14ac:dyDescent="0.2"/>
    <row r="118" s="248" customFormat="1" x14ac:dyDescent="0.2"/>
    <row r="119" s="248" customFormat="1" x14ac:dyDescent="0.2"/>
    <row r="120" s="248" customFormat="1" x14ac:dyDescent="0.2"/>
    <row r="121" s="248" customFormat="1" x14ac:dyDescent="0.2"/>
    <row r="122" s="248" customFormat="1" x14ac:dyDescent="0.2"/>
    <row r="123" s="248" customFormat="1" x14ac:dyDescent="0.2"/>
    <row r="124" s="248" customFormat="1" x14ac:dyDescent="0.2"/>
    <row r="125" s="248" customFormat="1" x14ac:dyDescent="0.2"/>
    <row r="126" s="248" customFormat="1" x14ac:dyDescent="0.2"/>
    <row r="127" s="248" customFormat="1" x14ac:dyDescent="0.2"/>
    <row r="128" s="248" customFormat="1" x14ac:dyDescent="0.2"/>
    <row r="129" s="248" customFormat="1" x14ac:dyDescent="0.2"/>
    <row r="130" s="248" customFormat="1" x14ac:dyDescent="0.2"/>
    <row r="131" s="248" customFormat="1" x14ac:dyDescent="0.2"/>
    <row r="132" s="248" customFormat="1" x14ac:dyDescent="0.2"/>
    <row r="133" s="248" customFormat="1" x14ac:dyDescent="0.2"/>
    <row r="134" s="248" customFormat="1" x14ac:dyDescent="0.2"/>
    <row r="135" s="248" customFormat="1" x14ac:dyDescent="0.2"/>
    <row r="136" s="248" customFormat="1" x14ac:dyDescent="0.2"/>
    <row r="137" s="248" customFormat="1" x14ac:dyDescent="0.2"/>
    <row r="138" s="248" customFormat="1" x14ac:dyDescent="0.2"/>
    <row r="139" s="248" customFormat="1" x14ac:dyDescent="0.2"/>
    <row r="140" s="248" customFormat="1" x14ac:dyDescent="0.2"/>
    <row r="141" s="248" customFormat="1" x14ac:dyDescent="0.2"/>
    <row r="142" s="248" customFormat="1" x14ac:dyDescent="0.2"/>
    <row r="143" s="248" customFormat="1" x14ac:dyDescent="0.2"/>
    <row r="144" s="248" customFormat="1" x14ac:dyDescent="0.2"/>
    <row r="145" s="248" customFormat="1" x14ac:dyDescent="0.2"/>
    <row r="146" s="248" customFormat="1" x14ac:dyDescent="0.2"/>
    <row r="147" s="248" customFormat="1" x14ac:dyDescent="0.2"/>
    <row r="148" s="248" customFormat="1" x14ac:dyDescent="0.2"/>
    <row r="149" s="248" customFormat="1" x14ac:dyDescent="0.2"/>
    <row r="150" s="248" customFormat="1" x14ac:dyDescent="0.2"/>
    <row r="151" s="248" customFormat="1" x14ac:dyDescent="0.2"/>
    <row r="152" s="248" customFormat="1" x14ac:dyDescent="0.2"/>
    <row r="153" s="248" customFormat="1" x14ac:dyDescent="0.2"/>
    <row r="154" s="248" customFormat="1" x14ac:dyDescent="0.2"/>
    <row r="155" s="248" customFormat="1" x14ac:dyDescent="0.2"/>
    <row r="156" s="248" customFormat="1" x14ac:dyDescent="0.2"/>
    <row r="157" s="248" customFormat="1" x14ac:dyDescent="0.2"/>
    <row r="158" s="248" customFormat="1" x14ac:dyDescent="0.2"/>
    <row r="159" s="248" customFormat="1" x14ac:dyDescent="0.2"/>
    <row r="160" s="248" customFormat="1" x14ac:dyDescent="0.2"/>
    <row r="161" s="248" customFormat="1" x14ac:dyDescent="0.2"/>
    <row r="162" s="248" customFormat="1" x14ac:dyDescent="0.2"/>
    <row r="163" s="248" customFormat="1" x14ac:dyDescent="0.2"/>
    <row r="164" s="248" customFormat="1" x14ac:dyDescent="0.2"/>
    <row r="165" s="248" customFormat="1" x14ac:dyDescent="0.2"/>
    <row r="166" s="248" customFormat="1" x14ac:dyDescent="0.2"/>
    <row r="167" s="248" customFormat="1" x14ac:dyDescent="0.2"/>
    <row r="168" s="248" customFormat="1" x14ac:dyDescent="0.2"/>
    <row r="169" s="248" customFormat="1" x14ac:dyDescent="0.2"/>
    <row r="170" s="248" customFormat="1" x14ac:dyDescent="0.2"/>
    <row r="171" s="248" customFormat="1" x14ac:dyDescent="0.2"/>
    <row r="172" s="248" customFormat="1" x14ac:dyDescent="0.2"/>
    <row r="173" s="248" customFormat="1" x14ac:dyDescent="0.2"/>
    <row r="174" s="248" customFormat="1" x14ac:dyDescent="0.2"/>
    <row r="175" s="248" customFormat="1" x14ac:dyDescent="0.2"/>
    <row r="176" s="248" customFormat="1" x14ac:dyDescent="0.2"/>
    <row r="177" s="248" customFormat="1" x14ac:dyDescent="0.2"/>
    <row r="178" s="248" customFormat="1" x14ac:dyDescent="0.2"/>
    <row r="179" s="248" customFormat="1" x14ac:dyDescent="0.2"/>
    <row r="180" s="248" customFormat="1" x14ac:dyDescent="0.2"/>
    <row r="181" s="248" customFormat="1" x14ac:dyDescent="0.2"/>
    <row r="182" s="248" customFormat="1" x14ac:dyDescent="0.2"/>
    <row r="183" s="248" customFormat="1" x14ac:dyDescent="0.2"/>
    <row r="184" s="248" customFormat="1" x14ac:dyDescent="0.2"/>
    <row r="185" s="248" customFormat="1" x14ac:dyDescent="0.2"/>
    <row r="186" s="248" customFormat="1" x14ac:dyDescent="0.2"/>
    <row r="187" s="248" customFormat="1" x14ac:dyDescent="0.2"/>
    <row r="188" s="248" customFormat="1" x14ac:dyDescent="0.2"/>
    <row r="189" s="248" customFormat="1" x14ac:dyDescent="0.2"/>
    <row r="190" s="248" customFormat="1" x14ac:dyDescent="0.2"/>
    <row r="191" s="248" customFormat="1" x14ac:dyDescent="0.2"/>
    <row r="192" s="248" customFormat="1" x14ac:dyDescent="0.2"/>
    <row r="193" s="248" customFormat="1" x14ac:dyDescent="0.2"/>
    <row r="194" s="248" customFormat="1" x14ac:dyDescent="0.2"/>
    <row r="195" s="248" customFormat="1" x14ac:dyDescent="0.2"/>
    <row r="196" s="248" customFormat="1" x14ac:dyDescent="0.2"/>
    <row r="197" s="248" customFormat="1" x14ac:dyDescent="0.2"/>
    <row r="198" s="248" customFormat="1" x14ac:dyDescent="0.2"/>
    <row r="199" s="248" customFormat="1" x14ac:dyDescent="0.2"/>
    <row r="200" s="248" customFormat="1" x14ac:dyDescent="0.2"/>
    <row r="201" s="248" customFormat="1" x14ac:dyDescent="0.2"/>
    <row r="202" s="248" customFormat="1" x14ac:dyDescent="0.2"/>
    <row r="203" s="248" customFormat="1" x14ac:dyDescent="0.2"/>
    <row r="204" s="248" customFormat="1" x14ac:dyDescent="0.2"/>
    <row r="205" s="248" customFormat="1" x14ac:dyDescent="0.2"/>
    <row r="206" s="248" customFormat="1" x14ac:dyDescent="0.2"/>
    <row r="207" s="248" customFormat="1" x14ac:dyDescent="0.2"/>
    <row r="208" s="248" customFormat="1" x14ac:dyDescent="0.2"/>
    <row r="209" s="248" customFormat="1" x14ac:dyDescent="0.2"/>
    <row r="210" s="248" customFormat="1" x14ac:dyDescent="0.2"/>
    <row r="211" s="248" customFormat="1" x14ac:dyDescent="0.2"/>
    <row r="212" s="248" customFormat="1" x14ac:dyDescent="0.2"/>
    <row r="213" s="248" customFormat="1" x14ac:dyDescent="0.2"/>
    <row r="214" s="248" customFormat="1" x14ac:dyDescent="0.2"/>
    <row r="215" s="248" customFormat="1" x14ac:dyDescent="0.2"/>
    <row r="216" s="248" customFormat="1" x14ac:dyDescent="0.2"/>
    <row r="217" s="248" customFormat="1" x14ac:dyDescent="0.2"/>
    <row r="218" s="248" customFormat="1" x14ac:dyDescent="0.2"/>
    <row r="219" s="248" customFormat="1" x14ac:dyDescent="0.2"/>
    <row r="220" s="248" customFormat="1" x14ac:dyDescent="0.2"/>
    <row r="221" s="248" customFormat="1" x14ac:dyDescent="0.2"/>
    <row r="222" s="248" customFormat="1" x14ac:dyDescent="0.2"/>
    <row r="223" s="248" customFormat="1" x14ac:dyDescent="0.2"/>
    <row r="224" s="248" customFormat="1" x14ac:dyDescent="0.2"/>
    <row r="225" s="248" customFormat="1" x14ac:dyDescent="0.2"/>
    <row r="226" s="248" customFormat="1" x14ac:dyDescent="0.2"/>
    <row r="227" s="248" customFormat="1" x14ac:dyDescent="0.2"/>
    <row r="228" s="248" customFormat="1" x14ac:dyDescent="0.2"/>
    <row r="229" s="248" customFormat="1" x14ac:dyDescent="0.2"/>
    <row r="230" s="248" customFormat="1" x14ac:dyDescent="0.2"/>
    <row r="231" s="248" customFormat="1" x14ac:dyDescent="0.2"/>
    <row r="232" s="248" customFormat="1" x14ac:dyDescent="0.2"/>
    <row r="233" s="248" customFormat="1" x14ac:dyDescent="0.2"/>
    <row r="234" s="248" customFormat="1" x14ac:dyDescent="0.2"/>
    <row r="235" s="248" customFormat="1" x14ac:dyDescent="0.2"/>
    <row r="236" s="248" customFormat="1" x14ac:dyDescent="0.2"/>
    <row r="237" s="248" customFormat="1" x14ac:dyDescent="0.2"/>
    <row r="238" s="248" customFormat="1" x14ac:dyDescent="0.2"/>
    <row r="239" s="248" customFormat="1" x14ac:dyDescent="0.2"/>
    <row r="240" s="248" customFormat="1" x14ac:dyDescent="0.2"/>
    <row r="241" s="248" customFormat="1" x14ac:dyDescent="0.2"/>
    <row r="242" s="248" customFormat="1" x14ac:dyDescent="0.2"/>
    <row r="243" s="248" customFormat="1" x14ac:dyDescent="0.2"/>
    <row r="244" s="248" customFormat="1" x14ac:dyDescent="0.2"/>
    <row r="245" s="248" customFormat="1" x14ac:dyDescent="0.2"/>
    <row r="246" s="248" customFormat="1" x14ac:dyDescent="0.2"/>
    <row r="247" s="248" customFormat="1" x14ac:dyDescent="0.2"/>
    <row r="248" s="248" customFormat="1" x14ac:dyDescent="0.2"/>
    <row r="249" s="248" customFormat="1" x14ac:dyDescent="0.2"/>
    <row r="250" s="248" customFormat="1" x14ac:dyDescent="0.2"/>
    <row r="251" s="248" customFormat="1" x14ac:dyDescent="0.2"/>
    <row r="252" s="248" customFormat="1" x14ac:dyDescent="0.2"/>
    <row r="253" s="248" customFormat="1" x14ac:dyDescent="0.2"/>
    <row r="254" s="248" customFormat="1" x14ac:dyDescent="0.2"/>
    <row r="255" s="248" customFormat="1" x14ac:dyDescent="0.2"/>
    <row r="256" s="248" customFormat="1" x14ac:dyDescent="0.2"/>
    <row r="257" s="248" customFormat="1" x14ac:dyDescent="0.2"/>
    <row r="258" s="248" customFormat="1" x14ac:dyDescent="0.2"/>
    <row r="259" s="248" customFormat="1" x14ac:dyDescent="0.2"/>
    <row r="260" s="248" customFormat="1" x14ac:dyDescent="0.2"/>
    <row r="261" s="248" customFormat="1" x14ac:dyDescent="0.2"/>
    <row r="262" s="248" customFormat="1" x14ac:dyDescent="0.2"/>
    <row r="263" s="248" customFormat="1" x14ac:dyDescent="0.2"/>
    <row r="264" s="248" customFormat="1" x14ac:dyDescent="0.2"/>
    <row r="265" s="248" customFormat="1" x14ac:dyDescent="0.2"/>
    <row r="266" s="248" customFormat="1" x14ac:dyDescent="0.2"/>
    <row r="267" s="248" customFormat="1" x14ac:dyDescent="0.2"/>
    <row r="268" s="248" customFormat="1" x14ac:dyDescent="0.2"/>
    <row r="269" s="248" customFormat="1" x14ac:dyDescent="0.2"/>
    <row r="270" s="248" customFormat="1" x14ac:dyDescent="0.2"/>
    <row r="271" s="248" customFormat="1" x14ac:dyDescent="0.2"/>
    <row r="272" s="248" customFormat="1" x14ac:dyDescent="0.2"/>
    <row r="273" s="248" customFormat="1" x14ac:dyDescent="0.2"/>
    <row r="274" s="248" customFormat="1" x14ac:dyDescent="0.2"/>
    <row r="275" s="248" customFormat="1" x14ac:dyDescent="0.2"/>
    <row r="276" s="248" customFormat="1" x14ac:dyDescent="0.2"/>
    <row r="277" s="248" customFormat="1" x14ac:dyDescent="0.2"/>
    <row r="278" s="248" customFormat="1" x14ac:dyDescent="0.2"/>
    <row r="279" s="248" customFormat="1" x14ac:dyDescent="0.2"/>
    <row r="280" s="248" customFormat="1" x14ac:dyDescent="0.2"/>
    <row r="281" s="248" customFormat="1" x14ac:dyDescent="0.2"/>
    <row r="282" s="248" customFormat="1" x14ac:dyDescent="0.2"/>
    <row r="283" s="248" customFormat="1" x14ac:dyDescent="0.2"/>
    <row r="284" s="248" customFormat="1" x14ac:dyDescent="0.2"/>
    <row r="285" s="248" customFormat="1" x14ac:dyDescent="0.2"/>
    <row r="286" s="248" customFormat="1" x14ac:dyDescent="0.2"/>
    <row r="287" s="248" customFormat="1" x14ac:dyDescent="0.2"/>
    <row r="288" s="248" customFormat="1" x14ac:dyDescent="0.2"/>
    <row r="289" s="248" customFormat="1" x14ac:dyDescent="0.2"/>
    <row r="290" s="248" customFormat="1" x14ac:dyDescent="0.2"/>
    <row r="291" s="248" customFormat="1" x14ac:dyDescent="0.2"/>
    <row r="292" s="248" customFormat="1" x14ac:dyDescent="0.2"/>
    <row r="293" s="248" customFormat="1" x14ac:dyDescent="0.2"/>
    <row r="294" s="248" customFormat="1" x14ac:dyDescent="0.2"/>
    <row r="295" s="248" customFormat="1" x14ac:dyDescent="0.2"/>
    <row r="296" s="248" customFormat="1" x14ac:dyDescent="0.2"/>
    <row r="297" s="248" customFormat="1" x14ac:dyDescent="0.2"/>
    <row r="298" s="248" customFormat="1" x14ac:dyDescent="0.2"/>
    <row r="299" s="248" customFormat="1" x14ac:dyDescent="0.2"/>
    <row r="300" s="248" customFormat="1" x14ac:dyDescent="0.2"/>
    <row r="301" s="248" customFormat="1" x14ac:dyDescent="0.2"/>
    <row r="302" s="248" customFormat="1" x14ac:dyDescent="0.2"/>
    <row r="303" s="248" customFormat="1" x14ac:dyDescent="0.2"/>
    <row r="304" s="248" customFormat="1" x14ac:dyDescent="0.2"/>
    <row r="305" s="248" customFormat="1" x14ac:dyDescent="0.2"/>
    <row r="306" s="248" customFormat="1" x14ac:dyDescent="0.2"/>
    <row r="307" s="248" customFormat="1" x14ac:dyDescent="0.2"/>
    <row r="308" s="248" customFormat="1" x14ac:dyDescent="0.2"/>
    <row r="309" s="248" customFormat="1" x14ac:dyDescent="0.2"/>
    <row r="310" s="248" customFormat="1" x14ac:dyDescent="0.2"/>
    <row r="311" s="248" customFormat="1" x14ac:dyDescent="0.2"/>
    <row r="312" s="248" customFormat="1" x14ac:dyDescent="0.2"/>
    <row r="313" s="248" customFormat="1" x14ac:dyDescent="0.2"/>
    <row r="314" s="248" customFormat="1" x14ac:dyDescent="0.2"/>
    <row r="315" s="248" customFormat="1" x14ac:dyDescent="0.2"/>
    <row r="316" s="248" customFormat="1" x14ac:dyDescent="0.2"/>
    <row r="317" s="248" customFormat="1" x14ac:dyDescent="0.2"/>
    <row r="318" s="248" customFormat="1" x14ac:dyDescent="0.2"/>
    <row r="319" s="248" customFormat="1" x14ac:dyDescent="0.2"/>
    <row r="320" s="248" customFormat="1" x14ac:dyDescent="0.2"/>
    <row r="321" s="248" customFormat="1" x14ac:dyDescent="0.2"/>
    <row r="322" s="248" customFormat="1" x14ac:dyDescent="0.2"/>
    <row r="323" s="248" customFormat="1" x14ac:dyDescent="0.2"/>
    <row r="324" s="248" customFormat="1" x14ac:dyDescent="0.2"/>
    <row r="325" s="248" customFormat="1" x14ac:dyDescent="0.2"/>
    <row r="326" s="248" customFormat="1" x14ac:dyDescent="0.2"/>
    <row r="327" s="248" customFormat="1" x14ac:dyDescent="0.2"/>
    <row r="328" s="248" customFormat="1" x14ac:dyDescent="0.2"/>
    <row r="329" s="248" customFormat="1" x14ac:dyDescent="0.2"/>
    <row r="330" s="248" customFormat="1" x14ac:dyDescent="0.2"/>
    <row r="331" s="248" customFormat="1" x14ac:dyDescent="0.2"/>
    <row r="332" s="248" customFormat="1" x14ac:dyDescent="0.2"/>
    <row r="333" s="248" customFormat="1" x14ac:dyDescent="0.2"/>
    <row r="334" s="248" customFormat="1" x14ac:dyDescent="0.2"/>
    <row r="335" s="248" customFormat="1" x14ac:dyDescent="0.2"/>
    <row r="336" s="248" customFormat="1" x14ac:dyDescent="0.2"/>
    <row r="337" s="248" customFormat="1" x14ac:dyDescent="0.2"/>
    <row r="338" s="248" customFormat="1" x14ac:dyDescent="0.2"/>
    <row r="339" s="248" customFormat="1" x14ac:dyDescent="0.2"/>
    <row r="340" s="248" customFormat="1" x14ac:dyDescent="0.2"/>
    <row r="341" s="248" customFormat="1" x14ac:dyDescent="0.2"/>
    <row r="342" s="248" customFormat="1" x14ac:dyDescent="0.2"/>
    <row r="343" s="248" customFormat="1" x14ac:dyDescent="0.2"/>
    <row r="344" s="248" customFormat="1" x14ac:dyDescent="0.2"/>
    <row r="345" s="248" customFormat="1" x14ac:dyDescent="0.2"/>
    <row r="346" s="248" customFormat="1" x14ac:dyDescent="0.2"/>
    <row r="347" s="248" customFormat="1" x14ac:dyDescent="0.2"/>
    <row r="348" s="248" customFormat="1" x14ac:dyDescent="0.2"/>
    <row r="349" s="248" customFormat="1" x14ac:dyDescent="0.2"/>
    <row r="350" s="248" customFormat="1" x14ac:dyDescent="0.2"/>
    <row r="351" s="248" customFormat="1" x14ac:dyDescent="0.2"/>
    <row r="352" s="248" customFormat="1" x14ac:dyDescent="0.2"/>
    <row r="353" s="248" customFormat="1" x14ac:dyDescent="0.2"/>
    <row r="354" s="248" customFormat="1" x14ac:dyDescent="0.2"/>
    <row r="355" s="248" customFormat="1" x14ac:dyDescent="0.2"/>
    <row r="356" s="248" customFormat="1" x14ac:dyDescent="0.2"/>
    <row r="357" s="248" customFormat="1" x14ac:dyDescent="0.2"/>
    <row r="358" s="248" customFormat="1" x14ac:dyDescent="0.2"/>
    <row r="359" s="248" customFormat="1" x14ac:dyDescent="0.2"/>
    <row r="360" s="248" customFormat="1" x14ac:dyDescent="0.2"/>
    <row r="361" s="248" customFormat="1" x14ac:dyDescent="0.2"/>
    <row r="362" s="248" customFormat="1" x14ac:dyDescent="0.2"/>
    <row r="363" s="248" customFormat="1" x14ac:dyDescent="0.2"/>
    <row r="364" s="248" customFormat="1" x14ac:dyDescent="0.2"/>
    <row r="365" s="248" customFormat="1" x14ac:dyDescent="0.2"/>
    <row r="366" s="248" customFormat="1" x14ac:dyDescent="0.2"/>
    <row r="367" s="248" customFormat="1" x14ac:dyDescent="0.2"/>
    <row r="368" s="248" customFormat="1" x14ac:dyDescent="0.2"/>
    <row r="369" s="248" customFormat="1" x14ac:dyDescent="0.2"/>
    <row r="370" s="248" customFormat="1" x14ac:dyDescent="0.2"/>
    <row r="371" s="248" customFormat="1" x14ac:dyDescent="0.2"/>
    <row r="372" s="248" customFormat="1" x14ac:dyDescent="0.2"/>
    <row r="373" s="248" customFormat="1" x14ac:dyDescent="0.2"/>
    <row r="374" s="248" customFormat="1" x14ac:dyDescent="0.2"/>
    <row r="375" s="248" customFormat="1" x14ac:dyDescent="0.2"/>
    <row r="376" s="248" customFormat="1" x14ac:dyDescent="0.2"/>
    <row r="377" s="248" customFormat="1" x14ac:dyDescent="0.2"/>
    <row r="378" s="248" customFormat="1" x14ac:dyDescent="0.2"/>
    <row r="379" s="248" customFormat="1" x14ac:dyDescent="0.2"/>
    <row r="380" s="248" customFormat="1" x14ac:dyDescent="0.2"/>
    <row r="381" s="248" customFormat="1" x14ac:dyDescent="0.2"/>
    <row r="382" s="248" customFormat="1" x14ac:dyDescent="0.2"/>
    <row r="383" s="248" customFormat="1" x14ac:dyDescent="0.2"/>
    <row r="384" s="248" customFormat="1" x14ac:dyDescent="0.2"/>
    <row r="385" s="248" customFormat="1" x14ac:dyDescent="0.2"/>
    <row r="386" s="248" customFormat="1" x14ac:dyDescent="0.2"/>
    <row r="387" s="248" customFormat="1" x14ac:dyDescent="0.2"/>
    <row r="388" s="248" customFormat="1" x14ac:dyDescent="0.2"/>
    <row r="389" s="248" customFormat="1" x14ac:dyDescent="0.2"/>
    <row r="390" s="248" customFormat="1" x14ac:dyDescent="0.2"/>
    <row r="391" s="248" customFormat="1" x14ac:dyDescent="0.2"/>
    <row r="392" s="248" customFormat="1" x14ac:dyDescent="0.2"/>
    <row r="393" s="248" customFormat="1" x14ac:dyDescent="0.2"/>
    <row r="394" s="248" customFormat="1" x14ac:dyDescent="0.2"/>
    <row r="395" s="248" customFormat="1" x14ac:dyDescent="0.2"/>
    <row r="396" s="248" customFormat="1" x14ac:dyDescent="0.2"/>
    <row r="397" s="248" customFormat="1" x14ac:dyDescent="0.2"/>
    <row r="398" s="248" customFormat="1" x14ac:dyDescent="0.2"/>
    <row r="399" s="248" customFormat="1" x14ac:dyDescent="0.2"/>
    <row r="400" s="248" customFormat="1" x14ac:dyDescent="0.2"/>
    <row r="401" s="248" customFormat="1" x14ac:dyDescent="0.2"/>
    <row r="402" s="248" customFormat="1" x14ac:dyDescent="0.2"/>
    <row r="403" s="248" customFormat="1" x14ac:dyDescent="0.2"/>
    <row r="404" s="248" customFormat="1" x14ac:dyDescent="0.2"/>
    <row r="405" s="248" customFormat="1" x14ac:dyDescent="0.2"/>
    <row r="406" s="248" customFormat="1" x14ac:dyDescent="0.2"/>
    <row r="407" s="248" customFormat="1" x14ac:dyDescent="0.2"/>
    <row r="408" s="248" customFormat="1" x14ac:dyDescent="0.2"/>
    <row r="409" s="248" customFormat="1" x14ac:dyDescent="0.2"/>
    <row r="410" s="248" customFormat="1" x14ac:dyDescent="0.2"/>
    <row r="411" s="248" customFormat="1" x14ac:dyDescent="0.2"/>
    <row r="412" s="248" customFormat="1" x14ac:dyDescent="0.2"/>
    <row r="413" s="248" customFormat="1" x14ac:dyDescent="0.2"/>
    <row r="414" s="248" customFormat="1" x14ac:dyDescent="0.2"/>
    <row r="415" s="248" customFormat="1" x14ac:dyDescent="0.2"/>
    <row r="416" s="248" customFormat="1" x14ac:dyDescent="0.2"/>
    <row r="417" s="248" customFormat="1" x14ac:dyDescent="0.2"/>
    <row r="418" s="248" customFormat="1" x14ac:dyDescent="0.2"/>
    <row r="419" s="248" customFormat="1" x14ac:dyDescent="0.2"/>
    <row r="420" s="248" customFormat="1" x14ac:dyDescent="0.2"/>
    <row r="421" s="248" customFormat="1" x14ac:dyDescent="0.2"/>
  </sheetData>
  <mergeCells count="16">
    <mergeCell ref="C7:F7"/>
    <mergeCell ref="G7:L7"/>
    <mergeCell ref="C8:D8"/>
    <mergeCell ref="E8:F8"/>
    <mergeCell ref="G8:H8"/>
    <mergeCell ref="I8:J8"/>
    <mergeCell ref="K8:L8"/>
    <mergeCell ref="M7:N7"/>
    <mergeCell ref="O7:O11"/>
    <mergeCell ref="U7:V7"/>
    <mergeCell ref="W7:X7"/>
    <mergeCell ref="U8:V8"/>
    <mergeCell ref="W8:X8"/>
    <mergeCell ref="P1:P28"/>
    <mergeCell ref="Q1:Q28"/>
    <mergeCell ref="R1:R8"/>
  </mergeCells>
  <pageMargins left="0.6692913385826772" right="0.39370078740157483" top="0.39370078740157483" bottom="0.78740157480314965" header="0.19685039370078741" footer="0.31496062992125984"/>
  <pageSetup paperSize="9" scale="66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AA73"/>
  <sheetViews>
    <sheetView showGridLines="0" topLeftCell="C1" zoomScale="60" zoomScaleNormal="60" zoomScaleSheetLayoutView="70" workbookViewId="0">
      <selection activeCell="AI7" sqref="AI7"/>
    </sheetView>
  </sheetViews>
  <sheetFormatPr baseColWidth="10" defaultColWidth="13.28515625" defaultRowHeight="10.199999999999999" outlineLevelRow="1" outlineLevelCol="1" x14ac:dyDescent="0.2"/>
  <cols>
    <col min="1" max="1" width="6.140625" style="196" customWidth="1"/>
    <col min="2" max="2" width="63.140625" style="196" customWidth="1"/>
    <col min="3" max="8" width="12.7109375" style="196" customWidth="1"/>
    <col min="9" max="9" width="15.42578125" style="196" customWidth="1"/>
    <col min="10" max="12" width="12.7109375" style="196" customWidth="1"/>
    <col min="13" max="13" width="14.42578125" style="196" customWidth="1"/>
    <col min="14" max="14" width="12.7109375" style="196" customWidth="1"/>
    <col min="15" max="15" width="6.7109375" style="196" customWidth="1"/>
    <col min="16" max="16" width="5.7109375" style="196" customWidth="1"/>
    <col min="17" max="17" width="6.28515625" style="196" customWidth="1"/>
    <col min="18" max="18" width="3.7109375" style="196" customWidth="1"/>
    <col min="19" max="19" width="3.140625" style="196" customWidth="1"/>
    <col min="20" max="20" width="13.28515625" style="196"/>
    <col min="21" max="25" width="0" style="196" hidden="1" customWidth="1" outlineLevel="1"/>
    <col min="26" max="26" width="59.7109375" style="196" hidden="1" customWidth="1" outlineLevel="1"/>
    <col min="27" max="27" width="13.28515625" style="196" collapsed="1"/>
    <col min="28" max="16384" width="13.28515625" style="196"/>
  </cols>
  <sheetData>
    <row r="1" spans="1:26" s="192" customFormat="1" ht="18" customHeight="1" x14ac:dyDescent="0.25">
      <c r="C1" s="120" t="s">
        <v>117</v>
      </c>
      <c r="D1" s="120" t="s">
        <v>118</v>
      </c>
      <c r="E1" s="120" t="s">
        <v>119</v>
      </c>
      <c r="F1" s="120" t="s">
        <v>120</v>
      </c>
      <c r="G1" s="120" t="s">
        <v>121</v>
      </c>
      <c r="H1" s="120" t="s">
        <v>122</v>
      </c>
      <c r="I1" s="120" t="s">
        <v>123</v>
      </c>
      <c r="J1" s="120" t="s">
        <v>124</v>
      </c>
      <c r="K1" s="120" t="s">
        <v>125</v>
      </c>
      <c r="L1" s="120" t="s">
        <v>126</v>
      </c>
      <c r="M1" s="120" t="s">
        <v>99</v>
      </c>
      <c r="N1" s="120" t="s">
        <v>100</v>
      </c>
      <c r="P1" s="285" t="s">
        <v>192</v>
      </c>
      <c r="Q1" s="286" t="s">
        <v>101</v>
      </c>
      <c r="R1" s="295" t="s">
        <v>70</v>
      </c>
      <c r="S1" s="193"/>
    </row>
    <row r="2" spans="1:26" ht="15" x14ac:dyDescent="0.25">
      <c r="A2" s="65" t="s">
        <v>70</v>
      </c>
      <c r="B2" s="65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65"/>
      <c r="P2" s="285"/>
      <c r="Q2" s="286"/>
      <c r="R2" s="295"/>
      <c r="S2" s="195"/>
      <c r="T2" s="65"/>
      <c r="U2" s="65"/>
      <c r="V2" s="65"/>
      <c r="W2" s="65"/>
      <c r="X2" s="65"/>
    </row>
    <row r="3" spans="1:26" s="67" customFormat="1" ht="31.8" x14ac:dyDescent="0.45">
      <c r="A3" s="197" t="s">
        <v>147</v>
      </c>
      <c r="P3" s="285"/>
      <c r="Q3" s="286"/>
      <c r="R3" s="295"/>
      <c r="S3" s="195"/>
    </row>
    <row r="4" spans="1:26" s="71" customFormat="1" ht="28.2" thickBot="1" x14ac:dyDescent="0.5">
      <c r="A4" s="198" t="s">
        <v>192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P4" s="285"/>
      <c r="Q4" s="286"/>
      <c r="R4" s="295"/>
      <c r="S4" s="195"/>
    </row>
    <row r="5" spans="1:26" ht="15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285"/>
      <c r="Q5" s="286"/>
      <c r="R5" s="295"/>
      <c r="S5" s="195"/>
      <c r="T5" s="65"/>
      <c r="U5" s="65"/>
      <c r="V5" s="65"/>
      <c r="W5" s="65"/>
      <c r="X5" s="65"/>
    </row>
    <row r="6" spans="1:26" s="190" customFormat="1" ht="30" customHeight="1" x14ac:dyDescent="0.5">
      <c r="A6" s="122"/>
      <c r="B6" s="122"/>
      <c r="C6" s="122"/>
      <c r="D6" s="123"/>
      <c r="E6" s="124"/>
      <c r="F6" s="124"/>
      <c r="G6" s="124"/>
      <c r="H6" s="125"/>
      <c r="I6" s="125"/>
      <c r="J6" s="125"/>
      <c r="K6" s="126"/>
      <c r="L6" s="200"/>
      <c r="M6" s="126"/>
      <c r="N6" s="126"/>
      <c r="O6" s="201"/>
      <c r="P6" s="285"/>
      <c r="Q6" s="286"/>
      <c r="R6" s="295"/>
      <c r="S6" s="195"/>
    </row>
    <row r="7" spans="1:26" s="202" customFormat="1" ht="34.5" customHeight="1" thickBot="1" x14ac:dyDescent="0.25">
      <c r="A7" s="131" t="s">
        <v>71</v>
      </c>
      <c r="B7" s="132"/>
      <c r="C7" s="288" t="s">
        <v>41</v>
      </c>
      <c r="D7" s="288"/>
      <c r="E7" s="288"/>
      <c r="F7" s="288"/>
      <c r="G7" s="289" t="s">
        <v>67</v>
      </c>
      <c r="H7" s="289"/>
      <c r="I7" s="289"/>
      <c r="J7" s="289"/>
      <c r="K7" s="289"/>
      <c r="L7" s="289"/>
      <c r="M7" s="281" t="s">
        <v>102</v>
      </c>
      <c r="N7" s="281"/>
      <c r="O7" s="292"/>
      <c r="P7" s="285"/>
      <c r="Q7" s="286"/>
      <c r="R7" s="295"/>
      <c r="S7" s="195"/>
      <c r="U7" s="293" t="s">
        <v>103</v>
      </c>
      <c r="V7" s="294"/>
      <c r="W7" s="293" t="s">
        <v>103</v>
      </c>
      <c r="X7" s="294"/>
    </row>
    <row r="8" spans="1:26" s="205" customFormat="1" ht="61.5" customHeight="1" thickBot="1" x14ac:dyDescent="0.35">
      <c r="A8" s="203"/>
      <c r="B8" s="203"/>
      <c r="C8" s="290" t="s">
        <v>146</v>
      </c>
      <c r="D8" s="290"/>
      <c r="E8" s="290" t="s">
        <v>104</v>
      </c>
      <c r="F8" s="290"/>
      <c r="G8" s="290" t="s">
        <v>105</v>
      </c>
      <c r="H8" s="290"/>
      <c r="I8" s="290" t="s">
        <v>106</v>
      </c>
      <c r="J8" s="290"/>
      <c r="K8" s="291" t="s">
        <v>107</v>
      </c>
      <c r="L8" s="291"/>
      <c r="M8" s="204"/>
      <c r="N8" s="204"/>
      <c r="O8" s="292"/>
      <c r="P8" s="285"/>
      <c r="Q8" s="286"/>
      <c r="R8" s="295"/>
      <c r="S8" s="195"/>
      <c r="U8" s="293" t="s">
        <v>108</v>
      </c>
      <c r="V8" s="294"/>
      <c r="W8" s="293" t="s">
        <v>109</v>
      </c>
      <c r="X8" s="294"/>
    </row>
    <row r="9" spans="1:26" s="205" customFormat="1" ht="34.799999999999997" x14ac:dyDescent="0.3">
      <c r="A9" s="206" t="s">
        <v>110</v>
      </c>
      <c r="B9" s="136"/>
      <c r="C9" s="137" t="s">
        <v>177</v>
      </c>
      <c r="D9" s="138" t="s">
        <v>178</v>
      </c>
      <c r="E9" s="137" t="s">
        <v>177</v>
      </c>
      <c r="F9" s="138" t="s">
        <v>178</v>
      </c>
      <c r="G9" s="137" t="s">
        <v>177</v>
      </c>
      <c r="H9" s="138" t="s">
        <v>178</v>
      </c>
      <c r="I9" s="137" t="s">
        <v>177</v>
      </c>
      <c r="J9" s="138" t="s">
        <v>178</v>
      </c>
      <c r="K9" s="137" t="s">
        <v>177</v>
      </c>
      <c r="L9" s="138" t="s">
        <v>178</v>
      </c>
      <c r="M9" s="137" t="s">
        <v>177</v>
      </c>
      <c r="N9" s="138" t="s">
        <v>178</v>
      </c>
      <c r="O9" s="292"/>
      <c r="P9" s="285"/>
      <c r="Q9" s="286"/>
      <c r="R9" s="76"/>
      <c r="S9" s="76"/>
      <c r="U9" s="207" t="str">
        <f>G9</f>
        <v>Q2 2018</v>
      </c>
      <c r="V9" s="208" t="str">
        <f>H9</f>
        <v>Q2 2017</v>
      </c>
      <c r="W9" s="207" t="str">
        <f>I9</f>
        <v>Q2 2018</v>
      </c>
      <c r="X9" s="208" t="str">
        <f>J9</f>
        <v>Q2 2017</v>
      </c>
    </row>
    <row r="10" spans="1:26" s="211" customFormat="1" ht="27" customHeight="1" x14ac:dyDescent="0.25">
      <c r="A10" s="209" t="s">
        <v>74</v>
      </c>
      <c r="B10" s="210"/>
      <c r="C10" s="244">
        <v>2308.8244343199999</v>
      </c>
      <c r="D10" s="140">
        <v>3435.68076268</v>
      </c>
      <c r="E10" s="244">
        <v>4623.1159819799996</v>
      </c>
      <c r="F10" s="140">
        <v>4223.0575052499998</v>
      </c>
      <c r="G10" s="244">
        <v>2312.0130923000002</v>
      </c>
      <c r="H10" s="140">
        <v>2244.18694495</v>
      </c>
      <c r="I10" s="244">
        <v>681.30005648999997</v>
      </c>
      <c r="J10" s="140">
        <v>657.21036944000002</v>
      </c>
      <c r="K10" s="244">
        <v>1262.26300259</v>
      </c>
      <c r="L10" s="140">
        <v>1239.80693081</v>
      </c>
      <c r="M10" s="139">
        <v>11187.516567679999</v>
      </c>
      <c r="N10" s="140">
        <v>11799.942513129999</v>
      </c>
      <c r="O10" s="292"/>
      <c r="P10" s="285"/>
      <c r="Q10" s="286"/>
      <c r="U10" s="145">
        <f>'Income Statement (IS) group (Q)'!C10</f>
        <v>11187.516567680001</v>
      </c>
      <c r="V10" s="145">
        <f>'Income Statement (IS) group (Q)'!G10</f>
        <v>11799.942513129999</v>
      </c>
      <c r="W10" s="145">
        <f>U10-M10</f>
        <v>0</v>
      </c>
      <c r="X10" s="145">
        <f>V10-N10</f>
        <v>0</v>
      </c>
      <c r="Z10" s="238" t="s">
        <v>10</v>
      </c>
    </row>
    <row r="11" spans="1:26" s="202" customFormat="1" ht="27" customHeight="1" x14ac:dyDescent="0.25">
      <c r="A11" s="212" t="s">
        <v>49</v>
      </c>
      <c r="B11" s="212" t="s">
        <v>111</v>
      </c>
      <c r="C11" s="244">
        <v>2057.5210978</v>
      </c>
      <c r="D11" s="140">
        <v>3350.96710923</v>
      </c>
      <c r="E11" s="244">
        <v>4543.6906411299997</v>
      </c>
      <c r="F11" s="140">
        <v>4206.1574141600004</v>
      </c>
      <c r="G11" s="244">
        <v>2318.1553998600002</v>
      </c>
      <c r="H11" s="140">
        <v>2253.0124382899999</v>
      </c>
      <c r="I11" s="244">
        <v>854.22782747999997</v>
      </c>
      <c r="J11" s="140">
        <v>818.06648872000005</v>
      </c>
      <c r="K11" s="244">
        <v>1182.48942541</v>
      </c>
      <c r="L11" s="140">
        <v>1143.10424601</v>
      </c>
      <c r="M11" s="141">
        <v>10956.084391679999</v>
      </c>
      <c r="N11" s="142">
        <v>11771.30769641</v>
      </c>
      <c r="O11" s="292"/>
      <c r="P11" s="285"/>
      <c r="Q11" s="286"/>
      <c r="U11" s="213">
        <f>'Income Statement (IS) group (Q)'!D14</f>
        <v>10956.08439168</v>
      </c>
      <c r="V11" s="213">
        <f>'Income Statement (IS) group (Q)'!G14</f>
        <v>11771.30769641</v>
      </c>
      <c r="W11" s="145">
        <f>U11-M11</f>
        <v>0</v>
      </c>
      <c r="X11" s="145">
        <f t="shared" ref="X11:X24" si="0">V11-N11</f>
        <v>0</v>
      </c>
      <c r="Z11" s="242" t="s">
        <v>14</v>
      </c>
    </row>
    <row r="12" spans="1:26" s="202" customFormat="1" ht="27" customHeight="1" x14ac:dyDescent="0.25">
      <c r="A12" s="214" t="s">
        <v>50</v>
      </c>
      <c r="B12" s="146" t="s">
        <v>152</v>
      </c>
      <c r="C12" s="244">
        <v>146.16718499999999</v>
      </c>
      <c r="D12" s="140">
        <v>150.74452099999999</v>
      </c>
      <c r="E12" s="244">
        <v>278.38935300000003</v>
      </c>
      <c r="F12" s="140">
        <v>267.64584300000001</v>
      </c>
      <c r="G12" s="244">
        <v>884.07417520000001</v>
      </c>
      <c r="H12" s="140">
        <v>917.71325592999995</v>
      </c>
      <c r="I12" s="244">
        <v>19.425294260000001</v>
      </c>
      <c r="J12" s="140">
        <v>19.152465830000001</v>
      </c>
      <c r="K12" s="244">
        <v>82.1752666</v>
      </c>
      <c r="L12" s="140">
        <v>87.004297309999998</v>
      </c>
      <c r="M12" s="141">
        <v>1410.2312740600003</v>
      </c>
      <c r="N12" s="142">
        <v>1442.26038307</v>
      </c>
      <c r="O12" s="145"/>
      <c r="P12" s="285"/>
      <c r="Q12" s="286"/>
      <c r="U12" s="213">
        <f>'Income Statement (IS) group (Q)'!D15</f>
        <v>1410.23127406</v>
      </c>
      <c r="V12" s="213">
        <f>'Income Statement (IS) group (Q)'!G15</f>
        <v>1442.26038307</v>
      </c>
      <c r="W12" s="145">
        <f t="shared" ref="W12:W24" si="1">U12-M12</f>
        <v>0</v>
      </c>
      <c r="X12" s="145">
        <f t="shared" si="0"/>
        <v>0</v>
      </c>
      <c r="Z12" s="243" t="s">
        <v>15</v>
      </c>
    </row>
    <row r="13" spans="1:26" s="202" customFormat="1" ht="27" customHeight="1" x14ac:dyDescent="0.25">
      <c r="A13" s="212" t="s">
        <v>51</v>
      </c>
      <c r="B13" s="146" t="s">
        <v>79</v>
      </c>
      <c r="C13" s="244">
        <v>-1631.2671201200001</v>
      </c>
      <c r="D13" s="140">
        <v>-2847.4254693600001</v>
      </c>
      <c r="E13" s="244">
        <v>-3138.8834408100001</v>
      </c>
      <c r="F13" s="140">
        <v>-2525.34361799</v>
      </c>
      <c r="G13" s="244">
        <v>-2744.9585489400001</v>
      </c>
      <c r="H13" s="140">
        <v>-2737.7341537299999</v>
      </c>
      <c r="I13" s="244">
        <v>-510.51114214</v>
      </c>
      <c r="J13" s="140">
        <v>-497.19998967999999</v>
      </c>
      <c r="K13" s="244">
        <v>-849.14128696</v>
      </c>
      <c r="L13" s="140">
        <v>-901.00610603999996</v>
      </c>
      <c r="M13" s="141">
        <v>-8874.7615389700004</v>
      </c>
      <c r="N13" s="142">
        <v>-9508.7093368000005</v>
      </c>
      <c r="O13" s="145"/>
      <c r="P13" s="285"/>
      <c r="Q13" s="286"/>
      <c r="U13" s="213">
        <f>'Income Statement (IS) group (Q)'!D19</f>
        <v>-8874.7615389700004</v>
      </c>
      <c r="V13" s="213">
        <f>'Income Statement (IS) group (Q)'!G19</f>
        <v>-9508.7093368000005</v>
      </c>
      <c r="W13" s="145">
        <f t="shared" si="1"/>
        <v>0</v>
      </c>
      <c r="X13" s="145">
        <f t="shared" si="0"/>
        <v>0</v>
      </c>
      <c r="Z13" s="242" t="s">
        <v>16</v>
      </c>
    </row>
    <row r="14" spans="1:26" s="202" customFormat="1" ht="27" customHeight="1" x14ac:dyDescent="0.25">
      <c r="A14" s="214" t="s">
        <v>52</v>
      </c>
      <c r="B14" s="146" t="s">
        <v>112</v>
      </c>
      <c r="C14" s="244">
        <v>-416.27908294000002</v>
      </c>
      <c r="D14" s="140">
        <v>-590.08161494000001</v>
      </c>
      <c r="E14" s="244">
        <v>-1499.1800409</v>
      </c>
      <c r="F14" s="140">
        <v>-1410.9917319399999</v>
      </c>
      <c r="G14" s="244">
        <v>-389.83511931999999</v>
      </c>
      <c r="H14" s="140">
        <v>-347.83156582999999</v>
      </c>
      <c r="I14" s="244">
        <v>-265.01332638000002</v>
      </c>
      <c r="J14" s="140">
        <v>-265.63253051999999</v>
      </c>
      <c r="K14" s="244">
        <v>-352.10413140000003</v>
      </c>
      <c r="L14" s="140">
        <v>-350.71339920999998</v>
      </c>
      <c r="M14" s="141">
        <v>-2922.4117009399997</v>
      </c>
      <c r="N14" s="142">
        <v>-2965.2508424399994</v>
      </c>
      <c r="O14" s="145"/>
      <c r="P14" s="285"/>
      <c r="Q14" s="286"/>
      <c r="U14" s="213">
        <f>'Income Statement (IS) group (Q)'!D23</f>
        <v>-2922.4117009400002</v>
      </c>
      <c r="V14" s="213">
        <f>'Income Statement (IS) group (Q)'!G23</f>
        <v>-2965.2508424399998</v>
      </c>
      <c r="W14" s="145">
        <f t="shared" si="1"/>
        <v>0</v>
      </c>
      <c r="X14" s="145">
        <f t="shared" si="0"/>
        <v>0</v>
      </c>
      <c r="Z14" s="242" t="s">
        <v>17</v>
      </c>
    </row>
    <row r="15" spans="1:26" s="216" customFormat="1" ht="27" customHeight="1" x14ac:dyDescent="0.25">
      <c r="A15" s="173" t="s">
        <v>53</v>
      </c>
      <c r="B15" s="215" t="s">
        <v>82</v>
      </c>
      <c r="C15" s="244">
        <v>156.14207974000001</v>
      </c>
      <c r="D15" s="140">
        <v>64.204545929999995</v>
      </c>
      <c r="E15" s="244">
        <v>184.01651242</v>
      </c>
      <c r="F15" s="140">
        <v>537.46790723000004</v>
      </c>
      <c r="G15" s="244">
        <v>67.435906799999998</v>
      </c>
      <c r="H15" s="140">
        <v>85.159974660000003</v>
      </c>
      <c r="I15" s="244">
        <v>98.128653220000004</v>
      </c>
      <c r="J15" s="140">
        <v>74.386434350000002</v>
      </c>
      <c r="K15" s="244">
        <v>63.419273650000001</v>
      </c>
      <c r="L15" s="140">
        <v>-21.610961929999998</v>
      </c>
      <c r="M15" s="141">
        <v>569.14242582999998</v>
      </c>
      <c r="N15" s="141">
        <v>739.60790023999994</v>
      </c>
      <c r="O15" s="149"/>
      <c r="P15" s="285"/>
      <c r="Q15" s="286"/>
      <c r="U15" s="217">
        <f>'Income Statement (IS) group (Q)'!E24</f>
        <v>569.14242582999998</v>
      </c>
      <c r="V15" s="217">
        <f>'Income Statement (IS) group (Q)'!G24</f>
        <v>739.60790024000005</v>
      </c>
      <c r="W15" s="149">
        <f t="shared" si="1"/>
        <v>0</v>
      </c>
      <c r="X15" s="149">
        <f t="shared" si="0"/>
        <v>0</v>
      </c>
      <c r="Z15" s="241" t="s">
        <v>13</v>
      </c>
    </row>
    <row r="16" spans="1:26" s="202" customFormat="1" ht="27" customHeight="1" x14ac:dyDescent="0.25">
      <c r="A16" s="214" t="s">
        <v>54</v>
      </c>
      <c r="B16" s="146" t="s">
        <v>83</v>
      </c>
      <c r="C16" s="244">
        <v>302.46125804000002</v>
      </c>
      <c r="D16" s="140">
        <v>231.26013483</v>
      </c>
      <c r="E16" s="244">
        <v>496.03828129999999</v>
      </c>
      <c r="F16" s="140">
        <v>486.57195595000002</v>
      </c>
      <c r="G16" s="244">
        <v>807.17928388999997</v>
      </c>
      <c r="H16" s="140">
        <v>1019.8256024</v>
      </c>
      <c r="I16" s="244">
        <v>40.209065889999998</v>
      </c>
      <c r="J16" s="140">
        <v>49.542271169999999</v>
      </c>
      <c r="K16" s="244">
        <v>112.78177506999999</v>
      </c>
      <c r="L16" s="140">
        <v>101.99387391</v>
      </c>
      <c r="M16" s="141">
        <v>1758.66966419</v>
      </c>
      <c r="N16" s="142">
        <v>1889.1938382600001</v>
      </c>
      <c r="O16" s="145"/>
      <c r="P16" s="285"/>
      <c r="Q16" s="286"/>
      <c r="U16" s="213">
        <f>'Income Statement (IS) group (Q)'!D25</f>
        <v>1758.66966419</v>
      </c>
      <c r="V16" s="213">
        <f>'Income Statement (IS) group (Q)'!G25</f>
        <v>1889.1938382599999</v>
      </c>
      <c r="W16" s="145">
        <f t="shared" si="1"/>
        <v>0</v>
      </c>
      <c r="X16" s="145">
        <f t="shared" si="0"/>
        <v>0</v>
      </c>
      <c r="Z16" s="243" t="s">
        <v>19</v>
      </c>
    </row>
    <row r="17" spans="1:26" s="202" customFormat="1" ht="27" customHeight="1" x14ac:dyDescent="0.25">
      <c r="A17" s="214" t="s">
        <v>55</v>
      </c>
      <c r="B17" s="212" t="s">
        <v>86</v>
      </c>
      <c r="C17" s="244">
        <v>-1.6379382</v>
      </c>
      <c r="D17" s="140">
        <v>23.517026829999999</v>
      </c>
      <c r="E17" s="244">
        <v>-17.675467780000002</v>
      </c>
      <c r="F17" s="140">
        <v>-27.617741809999998</v>
      </c>
      <c r="G17" s="244">
        <v>89.843328200000002</v>
      </c>
      <c r="H17" s="140">
        <v>-9.9221023600000002</v>
      </c>
      <c r="I17" s="244">
        <v>0</v>
      </c>
      <c r="J17" s="140">
        <v>0</v>
      </c>
      <c r="K17" s="244">
        <v>14.481500430000001</v>
      </c>
      <c r="L17" s="140">
        <v>26.2354837</v>
      </c>
      <c r="M17" s="141">
        <v>85.01142265</v>
      </c>
      <c r="N17" s="142">
        <v>12.21266636</v>
      </c>
      <c r="O17" s="145"/>
      <c r="P17" s="285"/>
      <c r="Q17" s="286"/>
      <c r="U17" s="213">
        <f>'Income Statement (IS) group (Q)'!D28</f>
        <v>85.01142265</v>
      </c>
      <c r="V17" s="213">
        <f>'Income Statement (IS) group (Q)'!G28</f>
        <v>12.21266636</v>
      </c>
      <c r="W17" s="145">
        <f>U17-M17</f>
        <v>0</v>
      </c>
      <c r="X17" s="145">
        <f t="shared" si="0"/>
        <v>0</v>
      </c>
      <c r="Z17" s="243" t="s">
        <v>143</v>
      </c>
    </row>
    <row r="18" spans="1:26" s="202" customFormat="1" ht="27" customHeight="1" x14ac:dyDescent="0.25">
      <c r="A18" s="214" t="s">
        <v>56</v>
      </c>
      <c r="B18" s="146" t="s">
        <v>113</v>
      </c>
      <c r="C18" s="244">
        <v>12.592528550000001</v>
      </c>
      <c r="D18" s="140">
        <v>7.8215778599999997</v>
      </c>
      <c r="E18" s="244">
        <v>-6.3509400300000003</v>
      </c>
      <c r="F18" s="140">
        <v>-9.0845102499999992</v>
      </c>
      <c r="G18" s="244">
        <v>-13.74313311</v>
      </c>
      <c r="H18" s="140">
        <v>-21.520494419999999</v>
      </c>
      <c r="I18" s="244">
        <v>6.1591492800000003</v>
      </c>
      <c r="J18" s="140">
        <v>-5.6094893299999997</v>
      </c>
      <c r="K18" s="244">
        <v>-3.9011475600000001</v>
      </c>
      <c r="L18" s="140">
        <v>-14.127047230000001</v>
      </c>
      <c r="M18" s="141">
        <v>-5.2435428699999997</v>
      </c>
      <c r="N18" s="142">
        <v>-42.519963369999999</v>
      </c>
      <c r="O18" s="145"/>
      <c r="P18" s="285"/>
      <c r="Q18" s="286"/>
      <c r="U18" s="213">
        <f>'Income Statement (IS) group (Q)'!D29+'Income Statement (IS) group (Q)'!D30</f>
        <v>-5.2435428699999989</v>
      </c>
      <c r="V18" s="213">
        <f>'Income Statement (IS) group (Q)'!G29+'Income Statement (IS) group (Q)'!G30</f>
        <v>-42.519963369999999</v>
      </c>
      <c r="W18" s="145">
        <f t="shared" si="1"/>
        <v>0</v>
      </c>
      <c r="X18" s="145">
        <f t="shared" si="0"/>
        <v>0</v>
      </c>
      <c r="Z18" s="242" t="s">
        <v>20</v>
      </c>
    </row>
    <row r="19" spans="1:26" s="202" customFormat="1" ht="34.799999999999997" x14ac:dyDescent="0.25">
      <c r="A19" s="214" t="s">
        <v>57</v>
      </c>
      <c r="B19" s="146" t="s">
        <v>153</v>
      </c>
      <c r="C19" s="244">
        <v>-146.16718499999999</v>
      </c>
      <c r="D19" s="140">
        <v>-150.74452099999999</v>
      </c>
      <c r="E19" s="244">
        <v>-278.38935300000003</v>
      </c>
      <c r="F19" s="140">
        <v>-267.64584300000001</v>
      </c>
      <c r="G19" s="244">
        <v>-884.07417520000001</v>
      </c>
      <c r="H19" s="140">
        <v>-917.71325592999995</v>
      </c>
      <c r="I19" s="244">
        <v>-19.425294260000001</v>
      </c>
      <c r="J19" s="140">
        <v>-19.152465830000001</v>
      </c>
      <c r="K19" s="244">
        <v>-82.1752666</v>
      </c>
      <c r="L19" s="140">
        <v>-87.004297309999998</v>
      </c>
      <c r="M19" s="141">
        <v>-1410.2312740600003</v>
      </c>
      <c r="N19" s="142">
        <v>-1442.26038307</v>
      </c>
      <c r="O19" s="145"/>
      <c r="P19" s="285"/>
      <c r="Q19" s="286"/>
      <c r="U19" s="213">
        <f>'Income Statement (IS) group (Q)'!D31</f>
        <v>-1410.23127406</v>
      </c>
      <c r="V19" s="213">
        <f>'Income Statement (IS) group (Q)'!G31</f>
        <v>-1442.26038307</v>
      </c>
      <c r="W19" s="145">
        <f t="shared" si="1"/>
        <v>0</v>
      </c>
      <c r="X19" s="145">
        <f t="shared" si="0"/>
        <v>0</v>
      </c>
      <c r="Z19" s="243" t="s">
        <v>21</v>
      </c>
    </row>
    <row r="20" spans="1:26" s="218" customFormat="1" ht="27" customHeight="1" x14ac:dyDescent="0.25">
      <c r="A20" s="173" t="s">
        <v>58</v>
      </c>
      <c r="B20" s="215" t="s">
        <v>89</v>
      </c>
      <c r="C20" s="244">
        <v>167.24866338999999</v>
      </c>
      <c r="D20" s="140">
        <v>111.85421852</v>
      </c>
      <c r="E20" s="244">
        <v>193.62252049</v>
      </c>
      <c r="F20" s="140">
        <v>182.22386089</v>
      </c>
      <c r="G20" s="244">
        <v>-0.79469621999999995</v>
      </c>
      <c r="H20" s="140">
        <v>70.669749690000003</v>
      </c>
      <c r="I20" s="244">
        <v>26.942920910000002</v>
      </c>
      <c r="J20" s="140">
        <v>24.78031601</v>
      </c>
      <c r="K20" s="244">
        <v>41.18686134</v>
      </c>
      <c r="L20" s="140">
        <v>27.09801307</v>
      </c>
      <c r="M20" s="141">
        <v>428.20626991</v>
      </c>
      <c r="N20" s="141">
        <v>416.62615817999995</v>
      </c>
      <c r="O20" s="149"/>
      <c r="P20" s="285"/>
      <c r="Q20" s="286"/>
      <c r="U20" s="149">
        <f>'Income Statement (IS) group (Q)'!E32</f>
        <v>428.20626991</v>
      </c>
      <c r="V20" s="217">
        <f>'Income Statement (IS) group (Q)'!G32</f>
        <v>416.62615818</v>
      </c>
      <c r="W20" s="149">
        <f>U20-M20</f>
        <v>0</v>
      </c>
      <c r="X20" s="149">
        <f t="shared" si="0"/>
        <v>0</v>
      </c>
      <c r="Z20" s="241" t="s">
        <v>18</v>
      </c>
    </row>
    <row r="21" spans="1:26" s="218" customFormat="1" ht="27" customHeight="1" x14ac:dyDescent="0.25">
      <c r="A21" s="173" t="s">
        <v>59</v>
      </c>
      <c r="B21" s="215" t="s">
        <v>90</v>
      </c>
      <c r="C21" s="244">
        <v>323.39074312999998</v>
      </c>
      <c r="D21" s="140">
        <v>176.05876445000001</v>
      </c>
      <c r="E21" s="244">
        <v>377.63903291000003</v>
      </c>
      <c r="F21" s="140">
        <v>719.69176812000001</v>
      </c>
      <c r="G21" s="244">
        <v>66.641210580000006</v>
      </c>
      <c r="H21" s="140">
        <v>155.82972434999999</v>
      </c>
      <c r="I21" s="244">
        <v>125.07157413</v>
      </c>
      <c r="J21" s="140">
        <v>99.166750359999995</v>
      </c>
      <c r="K21" s="244">
        <v>104.60613499</v>
      </c>
      <c r="L21" s="140">
        <v>5.4870511400000002</v>
      </c>
      <c r="M21" s="141">
        <v>997.34869574000004</v>
      </c>
      <c r="N21" s="141">
        <v>1156.2340584199999</v>
      </c>
      <c r="O21" s="149"/>
      <c r="P21" s="285"/>
      <c r="Q21" s="286"/>
      <c r="U21" s="149">
        <f>'Income Statement (IS) group (Q)'!E33</f>
        <v>997.34869574000004</v>
      </c>
      <c r="V21" s="217">
        <f>'Income Statement (IS) group (Q)'!G33</f>
        <v>1156.2340584200001</v>
      </c>
      <c r="W21" s="149">
        <f t="shared" si="1"/>
        <v>0</v>
      </c>
      <c r="X21" s="149">
        <f t="shared" si="0"/>
        <v>0</v>
      </c>
      <c r="Z21" s="240" t="s">
        <v>12</v>
      </c>
    </row>
    <row r="22" spans="1:26" s="211" customFormat="1" ht="27" customHeight="1" x14ac:dyDescent="0.25">
      <c r="A22" s="151" t="s">
        <v>60</v>
      </c>
      <c r="B22" s="146" t="s">
        <v>149</v>
      </c>
      <c r="C22" s="244">
        <v>-11.3908574</v>
      </c>
      <c r="D22" s="140">
        <v>-25.70697273</v>
      </c>
      <c r="E22" s="244">
        <v>-38.846784810000003</v>
      </c>
      <c r="F22" s="140">
        <v>-147.743236</v>
      </c>
      <c r="G22" s="244">
        <v>-82.231517229999994</v>
      </c>
      <c r="H22" s="140">
        <v>-84.743739379999994</v>
      </c>
      <c r="I22" s="244">
        <v>-49.292450959999996</v>
      </c>
      <c r="J22" s="140">
        <v>-32.57659589</v>
      </c>
      <c r="K22" s="244">
        <v>-19.649784069999999</v>
      </c>
      <c r="L22" s="140">
        <v>-24.966834469999998</v>
      </c>
      <c r="M22" s="141">
        <v>-201.41139447</v>
      </c>
      <c r="N22" s="142">
        <v>-315.73737846999995</v>
      </c>
      <c r="O22" s="145"/>
      <c r="P22" s="285"/>
      <c r="Q22" s="286"/>
      <c r="U22" s="145">
        <f>'Income Statement (IS) group (Q)'!E35+'Income Statement (IS) group (Q)'!E36+'Income Statement (IS) group (Q)'!E34</f>
        <v>-201.41139447</v>
      </c>
      <c r="V22" s="145">
        <f>'Income Statement (IS) group (Q)'!G34+'Income Statement (IS) group (Q)'!G35+'Income Statement (IS) group (Q)'!G36</f>
        <v>-315.73737847000001</v>
      </c>
      <c r="W22" s="145">
        <f t="shared" si="1"/>
        <v>0</v>
      </c>
      <c r="X22" s="145">
        <f t="shared" si="0"/>
        <v>0</v>
      </c>
      <c r="Z22" s="239" t="s">
        <v>22</v>
      </c>
    </row>
    <row r="23" spans="1:26" s="202" customFormat="1" ht="27" customHeight="1" x14ac:dyDescent="0.25">
      <c r="A23" s="214" t="s">
        <v>61</v>
      </c>
      <c r="B23" s="219" t="s">
        <v>94</v>
      </c>
      <c r="C23" s="244">
        <v>-26.772814589999999</v>
      </c>
      <c r="D23" s="140">
        <v>-38.756993559999998</v>
      </c>
      <c r="E23" s="244">
        <v>-4.0627836400000001</v>
      </c>
      <c r="F23" s="140">
        <v>-54.579507620000001</v>
      </c>
      <c r="G23" s="244">
        <v>0.74674434000000001</v>
      </c>
      <c r="H23" s="140">
        <v>-21.150849130000001</v>
      </c>
      <c r="I23" s="244">
        <v>-18.822820530000001</v>
      </c>
      <c r="J23" s="140">
        <v>-18.260885030000001</v>
      </c>
      <c r="K23" s="244">
        <v>-18.976959650000001</v>
      </c>
      <c r="L23" s="140">
        <v>24.928557640000001</v>
      </c>
      <c r="M23" s="141">
        <v>-67.888634069999995</v>
      </c>
      <c r="N23" s="142">
        <v>-107.8196777</v>
      </c>
      <c r="O23" s="149"/>
      <c r="P23" s="285"/>
      <c r="Q23" s="286"/>
      <c r="U23" s="213">
        <f>'Income Statement (IS) group (Q)'!E37</f>
        <v>-67.888634069999995</v>
      </c>
      <c r="V23" s="213">
        <f>'Income Statement (IS) group (Q)'!G37</f>
        <v>-107.8196777</v>
      </c>
      <c r="W23" s="145">
        <f t="shared" si="1"/>
        <v>0</v>
      </c>
      <c r="X23" s="145">
        <f t="shared" si="0"/>
        <v>0</v>
      </c>
      <c r="Z23" s="238" t="s">
        <v>25</v>
      </c>
    </row>
    <row r="24" spans="1:26" s="216" customFormat="1" ht="27" customHeight="1" x14ac:dyDescent="0.25">
      <c r="A24" s="173" t="s">
        <v>62</v>
      </c>
      <c r="B24" s="215" t="s">
        <v>95</v>
      </c>
      <c r="C24" s="244">
        <v>285.22707114000002</v>
      </c>
      <c r="D24" s="140">
        <v>111.59479813999999</v>
      </c>
      <c r="E24" s="244">
        <v>334.72946445999997</v>
      </c>
      <c r="F24" s="140">
        <v>517.36902452000004</v>
      </c>
      <c r="G24" s="244">
        <v>-14.843562309999999</v>
      </c>
      <c r="H24" s="140">
        <v>49.935135840000001</v>
      </c>
      <c r="I24" s="244">
        <v>56.956302639999997</v>
      </c>
      <c r="J24" s="140">
        <v>48.329269439999997</v>
      </c>
      <c r="K24" s="244">
        <v>65.979391269999994</v>
      </c>
      <c r="L24" s="140">
        <v>5.4487743100000001</v>
      </c>
      <c r="M24" s="141">
        <v>728.04866719999995</v>
      </c>
      <c r="N24" s="141">
        <v>732.67700224999999</v>
      </c>
      <c r="O24" s="149"/>
      <c r="P24" s="285"/>
      <c r="Q24" s="286"/>
      <c r="U24" s="217">
        <f>'Income Statement (IS) group (Q)'!E38</f>
        <v>728.04866719999995</v>
      </c>
      <c r="V24" s="217">
        <f>'Income Statement (IS) group (Q)'!G38</f>
        <v>732.67700224999999</v>
      </c>
      <c r="W24" s="149">
        <f t="shared" si="1"/>
        <v>0</v>
      </c>
      <c r="X24" s="149">
        <f t="shared" si="0"/>
        <v>0</v>
      </c>
      <c r="Z24" s="239" t="s">
        <v>26</v>
      </c>
    </row>
    <row r="25" spans="1:26" ht="18.75" customHeight="1" x14ac:dyDescent="0.25">
      <c r="A25" s="220"/>
      <c r="B25" s="220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285"/>
      <c r="Q25" s="286"/>
      <c r="R25" s="65"/>
      <c r="S25" s="65"/>
      <c r="T25" s="65"/>
      <c r="U25" s="65"/>
      <c r="V25" s="65"/>
      <c r="W25" s="65"/>
      <c r="X25" s="65"/>
    </row>
    <row r="26" spans="1:26" ht="24.75" hidden="1" customHeight="1" outlineLevel="1" x14ac:dyDescent="0.25">
      <c r="A26" s="220"/>
      <c r="B26" s="220"/>
      <c r="C26" s="224">
        <v>0</v>
      </c>
      <c r="D26" s="224">
        <v>2.000000165480742E-8</v>
      </c>
      <c r="E26" s="224">
        <v>-8.5265128291212022E-13</v>
      </c>
      <c r="F26" s="224">
        <v>-1.9999220057798084E-8</v>
      </c>
      <c r="G26" s="224">
        <v>-1.0302869668521453E-13</v>
      </c>
      <c r="H26" s="224">
        <v>-2.2737367544323206E-13</v>
      </c>
      <c r="I26" s="224">
        <v>0</v>
      </c>
      <c r="J26" s="224">
        <v>0</v>
      </c>
      <c r="K26" s="224">
        <v>0</v>
      </c>
      <c r="L26" s="224">
        <v>1.5010215292932116E-13</v>
      </c>
      <c r="M26" s="224">
        <v>-1.0231815394945443E-12</v>
      </c>
      <c r="N26" s="224">
        <v>0</v>
      </c>
      <c r="O26" s="153"/>
      <c r="P26" s="285"/>
      <c r="Q26" s="286"/>
      <c r="R26" s="65"/>
      <c r="S26" s="65"/>
      <c r="T26" s="65"/>
      <c r="U26" s="65"/>
      <c r="V26" s="65"/>
      <c r="W26" s="65"/>
      <c r="X26" s="65"/>
    </row>
    <row r="27" spans="1:26" ht="13.5" customHeight="1" collapsed="1" x14ac:dyDescent="0.25">
      <c r="A27" s="191" t="s">
        <v>174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285"/>
      <c r="Q27" s="286"/>
      <c r="R27" s="65"/>
      <c r="S27" s="65"/>
      <c r="T27" s="65"/>
      <c r="U27" s="65"/>
      <c r="V27" s="65"/>
      <c r="W27" s="65"/>
      <c r="X27" s="65"/>
    </row>
    <row r="28" spans="1:26" ht="13.5" customHeight="1" x14ac:dyDescent="0.25">
      <c r="A28" s="191" t="s">
        <v>148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229"/>
      <c r="Q28" s="228"/>
      <c r="R28" s="65"/>
      <c r="S28" s="65"/>
      <c r="T28" s="65"/>
      <c r="U28" s="65"/>
      <c r="V28" s="65"/>
      <c r="W28" s="65"/>
      <c r="X28" s="65"/>
    </row>
    <row r="31" spans="1:26" ht="15" x14ac:dyDescent="0.25">
      <c r="A31" s="65" t="s">
        <v>114</v>
      </c>
      <c r="B31" s="65"/>
      <c r="C31" s="221">
        <f>-C23/(C24-C23)</f>
        <v>8.5810334601111968E-2</v>
      </c>
      <c r="D31" s="221">
        <f t="shared" ref="D31:N31" si="2">-D23/(D24-D23)</f>
        <v>0.25777540208721039</v>
      </c>
      <c r="E31" s="221">
        <f t="shared" si="2"/>
        <v>1.1991961630718315E-2</v>
      </c>
      <c r="F31" s="221">
        <f t="shared" si="2"/>
        <v>9.5427306047601107E-2</v>
      </c>
      <c r="G31" s="221">
        <f t="shared" si="2"/>
        <v>4.7897989229095765E-2</v>
      </c>
      <c r="H31" s="221">
        <f t="shared" si="2"/>
        <v>0.29753894721900764</v>
      </c>
      <c r="I31" s="221">
        <f t="shared" si="2"/>
        <v>0.24839058229498914</v>
      </c>
      <c r="J31" s="221">
        <f t="shared" si="2"/>
        <v>0.27422800225259786</v>
      </c>
      <c r="K31" s="221">
        <f t="shared" si="2"/>
        <v>0.22337305503940308</v>
      </c>
      <c r="L31" s="221">
        <f t="shared" si="2"/>
        <v>1.2797143180544812</v>
      </c>
      <c r="M31" s="221">
        <f t="shared" si="2"/>
        <v>8.5293947100703399E-2</v>
      </c>
      <c r="N31" s="221">
        <f t="shared" si="2"/>
        <v>0.12828090850568744</v>
      </c>
      <c r="O31" s="65"/>
      <c r="P31" s="65"/>
      <c r="Q31" s="67"/>
      <c r="R31" s="65"/>
      <c r="S31" s="65"/>
      <c r="T31" s="65"/>
      <c r="U31" s="65"/>
      <c r="V31" s="65"/>
      <c r="W31" s="65"/>
      <c r="X31" s="65"/>
    </row>
    <row r="33" spans="1:24" ht="15" x14ac:dyDescent="0.25">
      <c r="A33" s="65" t="s">
        <v>115</v>
      </c>
      <c r="B33" s="65"/>
      <c r="C33" s="221">
        <f>(-C23-E23)/(C24-C23+E24-E23)</f>
        <v>4.7381639431516048E-2</v>
      </c>
      <c r="D33" s="221">
        <f>(-D23-F23)/(D24-D23+F24-F23)</f>
        <v>0.12922118141078862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7"/>
      <c r="R33" s="65"/>
      <c r="S33" s="65"/>
      <c r="T33" s="65"/>
      <c r="U33" s="65"/>
      <c r="V33" s="65"/>
      <c r="W33" s="65"/>
      <c r="X33" s="65"/>
    </row>
    <row r="34" spans="1:24" ht="15" x14ac:dyDescent="0.25">
      <c r="A34" s="65" t="s">
        <v>116</v>
      </c>
      <c r="B34" s="65"/>
      <c r="C34" s="221">
        <f>(-G23-I23-K23)/(G24-G23+I24-I23+K24-K23)</f>
        <v>0.25528260081629633</v>
      </c>
      <c r="D34" s="221">
        <f>(-H23-J23-L23)/(H24-H23+J24-J23+L24-L23)</f>
        <v>0.12253488175660142</v>
      </c>
      <c r="E34" s="65"/>
      <c r="F34" s="65"/>
      <c r="G34" s="65"/>
      <c r="H34" s="65"/>
      <c r="I34" s="65"/>
      <c r="J34" s="65"/>
      <c r="K34" s="65"/>
      <c r="L34" s="65"/>
      <c r="M34" s="221"/>
      <c r="N34" s="221"/>
      <c r="O34" s="65"/>
      <c r="P34" s="65"/>
      <c r="Q34" s="67"/>
      <c r="R34" s="65"/>
      <c r="S34" s="65"/>
      <c r="T34" s="65"/>
      <c r="U34" s="65"/>
      <c r="V34" s="65"/>
      <c r="W34" s="65"/>
      <c r="X34" s="65"/>
    </row>
    <row r="35" spans="1:24" ht="15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222"/>
      <c r="M35" s="221"/>
      <c r="N35" s="221"/>
    </row>
    <row r="36" spans="1:24" ht="15" x14ac:dyDescent="0.25">
      <c r="L36" s="222"/>
    </row>
    <row r="37" spans="1:24" ht="15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222"/>
      <c r="M37" s="222"/>
      <c r="N37" s="65"/>
    </row>
    <row r="38" spans="1:24" ht="17.399999999999999" outlineLevel="1" x14ac:dyDescent="0.25">
      <c r="A38" s="65" t="s">
        <v>189</v>
      </c>
      <c r="B38" s="65"/>
      <c r="C38" s="139">
        <v>2308.8244343199999</v>
      </c>
      <c r="D38" s="140">
        <v>3435.68076268</v>
      </c>
      <c r="E38" s="139">
        <v>4623.1159819799996</v>
      </c>
      <c r="F38" s="140">
        <v>4223.0575052499998</v>
      </c>
      <c r="G38" s="139">
        <v>2312.0130923000002</v>
      </c>
      <c r="H38" s="140">
        <v>2244.18694495</v>
      </c>
      <c r="I38" s="139">
        <v>681.30005648999997</v>
      </c>
      <c r="J38" s="140">
        <v>657.21036944000002</v>
      </c>
      <c r="K38" s="139">
        <v>1262.26300259</v>
      </c>
      <c r="L38" s="140">
        <v>1239.80693081</v>
      </c>
      <c r="M38" s="139">
        <v>11187.516567679999</v>
      </c>
      <c r="N38" s="140">
        <v>11799.942513129999</v>
      </c>
    </row>
    <row r="39" spans="1:24" ht="17.399999999999999" outlineLevel="1" x14ac:dyDescent="0.25">
      <c r="A39" s="65"/>
      <c r="B39" s="65"/>
      <c r="C39" s="139">
        <v>2057.5210978</v>
      </c>
      <c r="D39" s="142">
        <v>3350.96710923</v>
      </c>
      <c r="E39" s="139">
        <v>4543.6906411299997</v>
      </c>
      <c r="F39" s="142">
        <v>4206.1574141600004</v>
      </c>
      <c r="G39" s="139">
        <v>2318.1553998600002</v>
      </c>
      <c r="H39" s="142">
        <v>2253.0124382899999</v>
      </c>
      <c r="I39" s="139">
        <v>854.22782747999997</v>
      </c>
      <c r="J39" s="142">
        <v>818.06648872000005</v>
      </c>
      <c r="K39" s="139">
        <v>1182.48942541</v>
      </c>
      <c r="L39" s="142">
        <v>1143.10424601</v>
      </c>
      <c r="M39" s="141">
        <v>10956.084391679999</v>
      </c>
      <c r="N39" s="142">
        <v>11771.30769641</v>
      </c>
    </row>
    <row r="40" spans="1:24" ht="17.399999999999999" outlineLevel="1" x14ac:dyDescent="0.25">
      <c r="A40" s="65"/>
      <c r="B40" s="65"/>
      <c r="C40" s="139">
        <v>146.16718499999999</v>
      </c>
      <c r="D40" s="142">
        <v>150.74452099999999</v>
      </c>
      <c r="E40" s="139">
        <v>278.38935300000003</v>
      </c>
      <c r="F40" s="142">
        <v>267.64584300000001</v>
      </c>
      <c r="G40" s="139">
        <v>884.07417520000001</v>
      </c>
      <c r="H40" s="142">
        <v>917.71325592999995</v>
      </c>
      <c r="I40" s="139">
        <v>19.425294260000001</v>
      </c>
      <c r="J40" s="142">
        <v>19.152465830000001</v>
      </c>
      <c r="K40" s="139">
        <v>82.1752666</v>
      </c>
      <c r="L40" s="142">
        <v>87.004297309999998</v>
      </c>
      <c r="M40" s="141">
        <v>1410.2312740600003</v>
      </c>
      <c r="N40" s="142">
        <v>1442.26038307</v>
      </c>
    </row>
    <row r="41" spans="1:24" ht="17.399999999999999" outlineLevel="1" x14ac:dyDescent="0.25">
      <c r="A41" s="65"/>
      <c r="B41" s="65"/>
      <c r="C41" s="139">
        <v>-1631.2671201200001</v>
      </c>
      <c r="D41" s="142">
        <v>-2847.4254693600001</v>
      </c>
      <c r="E41" s="139">
        <v>-3138.8834408100001</v>
      </c>
      <c r="F41" s="142">
        <v>-2525.34361799</v>
      </c>
      <c r="G41" s="139">
        <v>-2744.9585489400001</v>
      </c>
      <c r="H41" s="142">
        <v>-2737.7341537299999</v>
      </c>
      <c r="I41" s="139">
        <v>-510.51114214</v>
      </c>
      <c r="J41" s="142">
        <v>-497.19998967999999</v>
      </c>
      <c r="K41" s="139">
        <v>-849.14128696</v>
      </c>
      <c r="L41" s="142">
        <v>-901.00610603999996</v>
      </c>
      <c r="M41" s="141">
        <v>-8874.7615389700004</v>
      </c>
      <c r="N41" s="142">
        <v>-9508.7093368000005</v>
      </c>
    </row>
    <row r="42" spans="1:24" ht="17.399999999999999" outlineLevel="1" x14ac:dyDescent="0.25">
      <c r="A42" s="65"/>
      <c r="B42" s="65"/>
      <c r="C42" s="139">
        <v>-416.27908294000002</v>
      </c>
      <c r="D42" s="142">
        <v>-590.08161494000001</v>
      </c>
      <c r="E42" s="139">
        <v>-1499.1800409</v>
      </c>
      <c r="F42" s="142">
        <v>-1410.9917319399999</v>
      </c>
      <c r="G42" s="139">
        <v>-389.83511931999999</v>
      </c>
      <c r="H42" s="142">
        <v>-347.83156582999999</v>
      </c>
      <c r="I42" s="139">
        <v>-265.01332638000002</v>
      </c>
      <c r="J42" s="142">
        <v>-265.63253051999999</v>
      </c>
      <c r="K42" s="139">
        <v>-352.10413140000003</v>
      </c>
      <c r="L42" s="142">
        <v>-350.71339920999998</v>
      </c>
      <c r="M42" s="141">
        <v>-2922.4117009399997</v>
      </c>
      <c r="N42" s="142">
        <v>-2965.2508424399994</v>
      </c>
    </row>
    <row r="43" spans="1:24" ht="17.399999999999999" outlineLevel="1" x14ac:dyDescent="0.25">
      <c r="A43" s="65"/>
      <c r="B43" s="65"/>
      <c r="C43" s="139">
        <v>156.14207974000001</v>
      </c>
      <c r="D43" s="141">
        <v>64.204545929999995</v>
      </c>
      <c r="E43" s="139">
        <v>184.01651242</v>
      </c>
      <c r="F43" s="141">
        <v>537.46790723000004</v>
      </c>
      <c r="G43" s="139">
        <v>67.435906799999998</v>
      </c>
      <c r="H43" s="141">
        <v>85.159974660000003</v>
      </c>
      <c r="I43" s="139">
        <v>98.128653220000004</v>
      </c>
      <c r="J43" s="141">
        <v>74.386434350000002</v>
      </c>
      <c r="K43" s="139">
        <v>63.419273650000001</v>
      </c>
      <c r="L43" s="141">
        <v>-21.610961929999998</v>
      </c>
      <c r="M43" s="141">
        <v>569.14242582999998</v>
      </c>
      <c r="N43" s="141">
        <v>739.60790023999994</v>
      </c>
    </row>
    <row r="44" spans="1:24" ht="17.399999999999999" outlineLevel="1" x14ac:dyDescent="0.25">
      <c r="A44" s="65"/>
      <c r="B44" s="65"/>
      <c r="C44" s="141">
        <v>302.46125804000002</v>
      </c>
      <c r="D44" s="142">
        <v>231.26013483</v>
      </c>
      <c r="E44" s="141">
        <v>496.03828129999999</v>
      </c>
      <c r="F44" s="142">
        <v>486.57195595000002</v>
      </c>
      <c r="G44" s="141">
        <v>799.49869545000001</v>
      </c>
      <c r="H44" s="142">
        <v>1019.8256024</v>
      </c>
      <c r="I44" s="141">
        <v>40.209065889999998</v>
      </c>
      <c r="J44" s="142">
        <v>49.542271169999999</v>
      </c>
      <c r="K44" s="141">
        <v>120.46236351</v>
      </c>
      <c r="L44" s="142">
        <v>101.99387391</v>
      </c>
      <c r="M44" s="141">
        <v>1758.6696641899998</v>
      </c>
      <c r="N44" s="142">
        <v>1889.1938382600001</v>
      </c>
    </row>
    <row r="45" spans="1:24" ht="17.399999999999999" outlineLevel="1" x14ac:dyDescent="0.25">
      <c r="A45" s="65"/>
      <c r="B45" s="65"/>
      <c r="C45" s="141">
        <v>-1.6379382</v>
      </c>
      <c r="D45" s="142">
        <v>23.517026829999999</v>
      </c>
      <c r="E45" s="141">
        <v>-17.675467780000002</v>
      </c>
      <c r="F45" s="142">
        <v>-27.617741809999998</v>
      </c>
      <c r="G45" s="141">
        <v>89.843328200000002</v>
      </c>
      <c r="H45" s="142">
        <v>-9.9221023600000002</v>
      </c>
      <c r="I45" s="141">
        <v>0</v>
      </c>
      <c r="J45" s="142">
        <v>0</v>
      </c>
      <c r="K45" s="141">
        <v>14.481500430000001</v>
      </c>
      <c r="L45" s="142">
        <v>26.2354837</v>
      </c>
      <c r="M45" s="141">
        <v>85.01142265</v>
      </c>
      <c r="N45" s="142">
        <v>12.21266636</v>
      </c>
    </row>
    <row r="46" spans="1:24" ht="17.399999999999999" outlineLevel="1" x14ac:dyDescent="0.25">
      <c r="A46" s="65"/>
      <c r="B46" s="65"/>
      <c r="C46" s="141">
        <v>12.592528550000001</v>
      </c>
      <c r="D46" s="142">
        <v>7.8215778599999997</v>
      </c>
      <c r="E46" s="141">
        <v>-6.3509400300000003</v>
      </c>
      <c r="F46" s="142">
        <v>-9.0845102499999992</v>
      </c>
      <c r="G46" s="141">
        <v>-13.74313311</v>
      </c>
      <c r="H46" s="142">
        <v>-21.520494419999999</v>
      </c>
      <c r="I46" s="141">
        <v>6.1591492800000003</v>
      </c>
      <c r="J46" s="142">
        <v>-5.6094893299999997</v>
      </c>
      <c r="K46" s="141">
        <v>-3.9011475600000001</v>
      </c>
      <c r="L46" s="142">
        <v>-14.127047230000001</v>
      </c>
      <c r="M46" s="141">
        <v>-5.2435428699999997</v>
      </c>
      <c r="N46" s="142">
        <v>-42.519963369999999</v>
      </c>
    </row>
    <row r="47" spans="1:24" ht="17.399999999999999" outlineLevel="1" x14ac:dyDescent="0.25">
      <c r="A47" s="65"/>
      <c r="B47" s="65"/>
      <c r="C47" s="141">
        <v>-146.16718499999999</v>
      </c>
      <c r="D47" s="142">
        <v>-150.74452099999999</v>
      </c>
      <c r="E47" s="141">
        <v>-278.38935300000003</v>
      </c>
      <c r="F47" s="142">
        <v>-267.64584300000001</v>
      </c>
      <c r="G47" s="141">
        <v>-884.07417520000001</v>
      </c>
      <c r="H47" s="142">
        <v>-917.71325592999995</v>
      </c>
      <c r="I47" s="141">
        <v>-19.425294260000001</v>
      </c>
      <c r="J47" s="142">
        <v>-19.152465830000001</v>
      </c>
      <c r="K47" s="141">
        <v>-82.1752666</v>
      </c>
      <c r="L47" s="142">
        <v>-87.004297309999998</v>
      </c>
      <c r="M47" s="141">
        <v>-1410.2312740600003</v>
      </c>
      <c r="N47" s="142">
        <v>-1442.26038307</v>
      </c>
    </row>
    <row r="48" spans="1:24" ht="17.399999999999999" outlineLevel="1" x14ac:dyDescent="0.25">
      <c r="A48" s="65"/>
      <c r="B48" s="65"/>
      <c r="C48" s="141">
        <v>167.24866338999999</v>
      </c>
      <c r="D48" s="141">
        <v>111.85421852</v>
      </c>
      <c r="E48" s="141">
        <v>193.62252049</v>
      </c>
      <c r="F48" s="141">
        <v>182.22386089</v>
      </c>
      <c r="G48" s="141">
        <v>-8.4752846599999998</v>
      </c>
      <c r="H48" s="141">
        <v>70.669749690000003</v>
      </c>
      <c r="I48" s="141">
        <v>26.942920910000002</v>
      </c>
      <c r="J48" s="141">
        <v>24.78031601</v>
      </c>
      <c r="K48" s="141">
        <v>48.867449780000001</v>
      </c>
      <c r="L48" s="141">
        <v>27.09801307</v>
      </c>
      <c r="M48" s="141">
        <v>428.20626991</v>
      </c>
      <c r="N48" s="141">
        <v>416.62615817999995</v>
      </c>
    </row>
    <row r="49" spans="1:14" ht="17.399999999999999" outlineLevel="1" x14ac:dyDescent="0.25">
      <c r="A49" s="65"/>
      <c r="B49" s="65"/>
      <c r="C49" s="141">
        <v>323.39074312999998</v>
      </c>
      <c r="D49" s="141">
        <v>176.05876445000001</v>
      </c>
      <c r="E49" s="141">
        <v>377.63903291000003</v>
      </c>
      <c r="F49" s="141">
        <v>719.69176812000001</v>
      </c>
      <c r="G49" s="141">
        <v>58.960622139999998</v>
      </c>
      <c r="H49" s="141">
        <v>155.82972434999999</v>
      </c>
      <c r="I49" s="141">
        <v>125.07157413</v>
      </c>
      <c r="J49" s="141">
        <v>99.166750359999995</v>
      </c>
      <c r="K49" s="141">
        <v>112.28672343</v>
      </c>
      <c r="L49" s="141">
        <v>5.4870511400000002</v>
      </c>
      <c r="M49" s="141">
        <v>997.34869574000004</v>
      </c>
      <c r="N49" s="141">
        <v>1156.2340584199999</v>
      </c>
    </row>
    <row r="50" spans="1:14" ht="17.399999999999999" outlineLevel="1" x14ac:dyDescent="0.25">
      <c r="A50" s="65"/>
      <c r="B50" s="65"/>
      <c r="C50" s="141">
        <v>-11.3908574</v>
      </c>
      <c r="D50" s="142">
        <v>-25.70697273</v>
      </c>
      <c r="E50" s="141">
        <v>-38.846784810000003</v>
      </c>
      <c r="F50" s="142">
        <v>-147.743236</v>
      </c>
      <c r="G50" s="141">
        <v>-82.231517229999994</v>
      </c>
      <c r="H50" s="142">
        <v>-84.743739379999994</v>
      </c>
      <c r="I50" s="141">
        <v>-49.292450959999996</v>
      </c>
      <c r="J50" s="142">
        <v>-32.57659589</v>
      </c>
      <c r="K50" s="141">
        <v>-19.649784069999999</v>
      </c>
      <c r="L50" s="142">
        <v>-24.966834469999998</v>
      </c>
      <c r="M50" s="141">
        <v>-201.41139447</v>
      </c>
      <c r="N50" s="142">
        <v>-315.73737846999995</v>
      </c>
    </row>
    <row r="51" spans="1:14" ht="17.399999999999999" outlineLevel="1" x14ac:dyDescent="0.2">
      <c r="C51" s="141">
        <v>-26.772814589999999</v>
      </c>
      <c r="D51" s="142">
        <v>-38.756993559999998</v>
      </c>
      <c r="E51" s="141">
        <v>-4.0627836400000001</v>
      </c>
      <c r="F51" s="142">
        <v>-54.579507620000001</v>
      </c>
      <c r="G51" s="141">
        <v>0.74674434000000001</v>
      </c>
      <c r="H51" s="142">
        <v>-21.150849130000001</v>
      </c>
      <c r="I51" s="141">
        <v>-18.822820530000001</v>
      </c>
      <c r="J51" s="142">
        <v>-18.260885030000001</v>
      </c>
      <c r="K51" s="141">
        <v>-18.976959650000001</v>
      </c>
      <c r="L51" s="142">
        <v>24.928557640000001</v>
      </c>
      <c r="M51" s="141">
        <v>-67.888634069999995</v>
      </c>
      <c r="N51" s="142">
        <v>-107.8196777</v>
      </c>
    </row>
    <row r="52" spans="1:14" ht="17.399999999999999" outlineLevel="1" x14ac:dyDescent="0.2">
      <c r="C52" s="141">
        <v>285.22707114000002</v>
      </c>
      <c r="D52" s="141">
        <v>111.59479813999999</v>
      </c>
      <c r="E52" s="141">
        <v>334.72946445999997</v>
      </c>
      <c r="F52" s="141">
        <v>517.36902452000004</v>
      </c>
      <c r="G52" s="141">
        <v>-22.52415075</v>
      </c>
      <c r="H52" s="141">
        <v>49.935135840000001</v>
      </c>
      <c r="I52" s="141">
        <v>56.956302639999997</v>
      </c>
      <c r="J52" s="141">
        <v>48.329269439999997</v>
      </c>
      <c r="K52" s="141">
        <v>73.659979710000002</v>
      </c>
      <c r="L52" s="141">
        <v>5.4487743100000001</v>
      </c>
      <c r="M52" s="141">
        <v>728.04866720000007</v>
      </c>
      <c r="N52" s="141">
        <v>732.67700224999999</v>
      </c>
    </row>
    <row r="53" spans="1:14" ht="15" outlineLevel="1" x14ac:dyDescent="0.25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5" outlineLevel="1" x14ac:dyDescent="0.25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15" outlineLevel="1" x14ac:dyDescent="0.2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5" outlineLevel="1" x14ac:dyDescent="0.25">
      <c r="C56" s="222">
        <f t="shared" ref="C56:N56" si="3">C10-C38</f>
        <v>0</v>
      </c>
      <c r="D56" s="222">
        <f t="shared" si="3"/>
        <v>0</v>
      </c>
      <c r="E56" s="222">
        <f t="shared" si="3"/>
        <v>0</v>
      </c>
      <c r="F56" s="222">
        <f t="shared" si="3"/>
        <v>0</v>
      </c>
      <c r="G56" s="222">
        <f t="shared" si="3"/>
        <v>0</v>
      </c>
      <c r="H56" s="222">
        <f t="shared" si="3"/>
        <v>0</v>
      </c>
      <c r="I56" s="222">
        <f t="shared" si="3"/>
        <v>0</v>
      </c>
      <c r="J56" s="222">
        <f t="shared" si="3"/>
        <v>0</v>
      </c>
      <c r="K56" s="222">
        <f t="shared" si="3"/>
        <v>0</v>
      </c>
      <c r="L56" s="222">
        <f t="shared" si="3"/>
        <v>0</v>
      </c>
      <c r="M56" s="222">
        <f t="shared" si="3"/>
        <v>0</v>
      </c>
      <c r="N56" s="222">
        <f t="shared" si="3"/>
        <v>0</v>
      </c>
    </row>
    <row r="57" spans="1:14" ht="15" outlineLevel="1" x14ac:dyDescent="0.25">
      <c r="C57" s="222">
        <f t="shared" ref="C57:N57" si="4">C11-C39</f>
        <v>0</v>
      </c>
      <c r="D57" s="222">
        <f t="shared" si="4"/>
        <v>0</v>
      </c>
      <c r="E57" s="222">
        <f t="shared" si="4"/>
        <v>0</v>
      </c>
      <c r="F57" s="222">
        <f t="shared" si="4"/>
        <v>0</v>
      </c>
      <c r="G57" s="222">
        <f t="shared" si="4"/>
        <v>0</v>
      </c>
      <c r="H57" s="222">
        <f t="shared" si="4"/>
        <v>0</v>
      </c>
      <c r="I57" s="222">
        <f t="shared" si="4"/>
        <v>0</v>
      </c>
      <c r="J57" s="222">
        <f t="shared" si="4"/>
        <v>0</v>
      </c>
      <c r="K57" s="222">
        <f t="shared" si="4"/>
        <v>0</v>
      </c>
      <c r="L57" s="222">
        <f t="shared" si="4"/>
        <v>0</v>
      </c>
      <c r="M57" s="222">
        <f t="shared" si="4"/>
        <v>0</v>
      </c>
      <c r="N57" s="222">
        <f t="shared" si="4"/>
        <v>0</v>
      </c>
    </row>
    <row r="58" spans="1:14" ht="15" outlineLevel="1" x14ac:dyDescent="0.25">
      <c r="C58" s="222">
        <f t="shared" ref="C58:N58" si="5">C12-C40</f>
        <v>0</v>
      </c>
      <c r="D58" s="222">
        <f t="shared" si="5"/>
        <v>0</v>
      </c>
      <c r="E58" s="222">
        <f t="shared" si="5"/>
        <v>0</v>
      </c>
      <c r="F58" s="222">
        <f t="shared" si="5"/>
        <v>0</v>
      </c>
      <c r="G58" s="222">
        <f t="shared" si="5"/>
        <v>0</v>
      </c>
      <c r="H58" s="222">
        <f t="shared" si="5"/>
        <v>0</v>
      </c>
      <c r="I58" s="222">
        <f t="shared" si="5"/>
        <v>0</v>
      </c>
      <c r="J58" s="222">
        <f t="shared" si="5"/>
        <v>0</v>
      </c>
      <c r="K58" s="222">
        <f t="shared" si="5"/>
        <v>0</v>
      </c>
      <c r="L58" s="222">
        <f t="shared" si="5"/>
        <v>0</v>
      </c>
      <c r="M58" s="222">
        <f t="shared" si="5"/>
        <v>0</v>
      </c>
      <c r="N58" s="222">
        <f t="shared" si="5"/>
        <v>0</v>
      </c>
    </row>
    <row r="59" spans="1:14" ht="15" outlineLevel="1" x14ac:dyDescent="0.25">
      <c r="C59" s="222">
        <f t="shared" ref="C59:N59" si="6">C13-C41</f>
        <v>0</v>
      </c>
      <c r="D59" s="222">
        <f t="shared" si="6"/>
        <v>0</v>
      </c>
      <c r="E59" s="222">
        <f t="shared" si="6"/>
        <v>0</v>
      </c>
      <c r="F59" s="222">
        <f t="shared" si="6"/>
        <v>0</v>
      </c>
      <c r="G59" s="222">
        <f t="shared" si="6"/>
        <v>0</v>
      </c>
      <c r="H59" s="222">
        <f t="shared" si="6"/>
        <v>0</v>
      </c>
      <c r="I59" s="222">
        <f t="shared" si="6"/>
        <v>0</v>
      </c>
      <c r="J59" s="222">
        <f t="shared" si="6"/>
        <v>0</v>
      </c>
      <c r="K59" s="222">
        <f t="shared" si="6"/>
        <v>0</v>
      </c>
      <c r="L59" s="222">
        <f t="shared" si="6"/>
        <v>0</v>
      </c>
      <c r="M59" s="222">
        <f t="shared" si="6"/>
        <v>0</v>
      </c>
      <c r="N59" s="222">
        <f t="shared" si="6"/>
        <v>0</v>
      </c>
    </row>
    <row r="60" spans="1:14" ht="15" outlineLevel="1" x14ac:dyDescent="0.25">
      <c r="C60" s="222">
        <f t="shared" ref="C60:N60" si="7">C14-C42</f>
        <v>0</v>
      </c>
      <c r="D60" s="222">
        <f t="shared" si="7"/>
        <v>0</v>
      </c>
      <c r="E60" s="222">
        <f t="shared" si="7"/>
        <v>0</v>
      </c>
      <c r="F60" s="222">
        <f t="shared" si="7"/>
        <v>0</v>
      </c>
      <c r="G60" s="222">
        <f t="shared" si="7"/>
        <v>0</v>
      </c>
      <c r="H60" s="222">
        <f t="shared" si="7"/>
        <v>0</v>
      </c>
      <c r="I60" s="222">
        <f t="shared" si="7"/>
        <v>0</v>
      </c>
      <c r="J60" s="222">
        <f t="shared" si="7"/>
        <v>0</v>
      </c>
      <c r="K60" s="222">
        <f t="shared" si="7"/>
        <v>0</v>
      </c>
      <c r="L60" s="222">
        <f t="shared" si="7"/>
        <v>0</v>
      </c>
      <c r="M60" s="222">
        <f t="shared" si="7"/>
        <v>0</v>
      </c>
      <c r="N60" s="222">
        <f t="shared" si="7"/>
        <v>0</v>
      </c>
    </row>
    <row r="61" spans="1:14" ht="15" outlineLevel="1" x14ac:dyDescent="0.25">
      <c r="C61" s="222">
        <f t="shared" ref="C61:N61" si="8">C15-C43</f>
        <v>0</v>
      </c>
      <c r="D61" s="222">
        <f t="shared" si="8"/>
        <v>0</v>
      </c>
      <c r="E61" s="222">
        <f t="shared" si="8"/>
        <v>0</v>
      </c>
      <c r="F61" s="222">
        <f t="shared" si="8"/>
        <v>0</v>
      </c>
      <c r="G61" s="222">
        <f t="shared" si="8"/>
        <v>0</v>
      </c>
      <c r="H61" s="222">
        <f t="shared" si="8"/>
        <v>0</v>
      </c>
      <c r="I61" s="222">
        <f t="shared" si="8"/>
        <v>0</v>
      </c>
      <c r="J61" s="222">
        <f t="shared" si="8"/>
        <v>0</v>
      </c>
      <c r="K61" s="222">
        <f t="shared" si="8"/>
        <v>0</v>
      </c>
      <c r="L61" s="222">
        <f t="shared" si="8"/>
        <v>0</v>
      </c>
      <c r="M61" s="222">
        <f t="shared" si="8"/>
        <v>0</v>
      </c>
      <c r="N61" s="222">
        <f t="shared" si="8"/>
        <v>0</v>
      </c>
    </row>
    <row r="62" spans="1:14" ht="15" outlineLevel="1" x14ac:dyDescent="0.25">
      <c r="C62" s="222">
        <f t="shared" ref="C62:N62" si="9">C16-C44</f>
        <v>0</v>
      </c>
      <c r="D62" s="222">
        <f t="shared" si="9"/>
        <v>0</v>
      </c>
      <c r="E62" s="222">
        <f t="shared" si="9"/>
        <v>0</v>
      </c>
      <c r="F62" s="222">
        <f t="shared" si="9"/>
        <v>0</v>
      </c>
      <c r="G62" s="222">
        <f t="shared" si="9"/>
        <v>7.6805884399999513</v>
      </c>
      <c r="H62" s="222">
        <f t="shared" si="9"/>
        <v>0</v>
      </c>
      <c r="I62" s="222">
        <f t="shared" si="9"/>
        <v>0</v>
      </c>
      <c r="J62" s="222">
        <f t="shared" si="9"/>
        <v>0</v>
      </c>
      <c r="K62" s="222">
        <f t="shared" si="9"/>
        <v>-7.6805884400000082</v>
      </c>
      <c r="L62" s="222">
        <f t="shared" si="9"/>
        <v>0</v>
      </c>
      <c r="M62" s="222">
        <f t="shared" si="9"/>
        <v>0</v>
      </c>
      <c r="N62" s="222">
        <f t="shared" si="9"/>
        <v>0</v>
      </c>
    </row>
    <row r="63" spans="1:14" ht="15" outlineLevel="1" x14ac:dyDescent="0.25">
      <c r="C63" s="222">
        <f t="shared" ref="C63:N63" si="10">C17-C45</f>
        <v>0</v>
      </c>
      <c r="D63" s="222">
        <f t="shared" si="10"/>
        <v>0</v>
      </c>
      <c r="E63" s="222">
        <f t="shared" si="10"/>
        <v>0</v>
      </c>
      <c r="F63" s="222">
        <f t="shared" si="10"/>
        <v>0</v>
      </c>
      <c r="G63" s="222">
        <f t="shared" si="10"/>
        <v>0</v>
      </c>
      <c r="H63" s="222">
        <f t="shared" si="10"/>
        <v>0</v>
      </c>
      <c r="I63" s="222">
        <f t="shared" si="10"/>
        <v>0</v>
      </c>
      <c r="J63" s="222">
        <f t="shared" si="10"/>
        <v>0</v>
      </c>
      <c r="K63" s="222">
        <f t="shared" si="10"/>
        <v>0</v>
      </c>
      <c r="L63" s="222">
        <f t="shared" si="10"/>
        <v>0</v>
      </c>
      <c r="M63" s="222">
        <f t="shared" si="10"/>
        <v>0</v>
      </c>
      <c r="N63" s="222">
        <f t="shared" si="10"/>
        <v>0</v>
      </c>
    </row>
    <row r="64" spans="1:14" ht="15" outlineLevel="1" x14ac:dyDescent="0.25">
      <c r="C64" s="222">
        <f t="shared" ref="C64:N64" si="11">C18-C46</f>
        <v>0</v>
      </c>
      <c r="D64" s="222">
        <f t="shared" si="11"/>
        <v>0</v>
      </c>
      <c r="E64" s="222">
        <f t="shared" si="11"/>
        <v>0</v>
      </c>
      <c r="F64" s="222">
        <f t="shared" si="11"/>
        <v>0</v>
      </c>
      <c r="G64" s="222">
        <f t="shared" si="11"/>
        <v>0</v>
      </c>
      <c r="H64" s="222">
        <f t="shared" si="11"/>
        <v>0</v>
      </c>
      <c r="I64" s="222">
        <f t="shared" si="11"/>
        <v>0</v>
      </c>
      <c r="J64" s="222">
        <f t="shared" si="11"/>
        <v>0</v>
      </c>
      <c r="K64" s="222">
        <f t="shared" si="11"/>
        <v>0</v>
      </c>
      <c r="L64" s="222">
        <f t="shared" si="11"/>
        <v>0</v>
      </c>
      <c r="M64" s="222">
        <f t="shared" si="11"/>
        <v>0</v>
      </c>
      <c r="N64" s="222">
        <f t="shared" si="11"/>
        <v>0</v>
      </c>
    </row>
    <row r="65" spans="3:14" ht="15" outlineLevel="1" x14ac:dyDescent="0.25">
      <c r="C65" s="222">
        <f t="shared" ref="C65:N65" si="12">C19-C47</f>
        <v>0</v>
      </c>
      <c r="D65" s="222">
        <f t="shared" si="12"/>
        <v>0</v>
      </c>
      <c r="E65" s="222">
        <f t="shared" si="12"/>
        <v>0</v>
      </c>
      <c r="F65" s="222">
        <f t="shared" si="12"/>
        <v>0</v>
      </c>
      <c r="G65" s="222">
        <f t="shared" si="12"/>
        <v>0</v>
      </c>
      <c r="H65" s="222">
        <f t="shared" si="12"/>
        <v>0</v>
      </c>
      <c r="I65" s="222">
        <f t="shared" si="12"/>
        <v>0</v>
      </c>
      <c r="J65" s="222">
        <f t="shared" si="12"/>
        <v>0</v>
      </c>
      <c r="K65" s="222">
        <f t="shared" si="12"/>
        <v>0</v>
      </c>
      <c r="L65" s="222">
        <f t="shared" si="12"/>
        <v>0</v>
      </c>
      <c r="M65" s="222">
        <f t="shared" si="12"/>
        <v>0</v>
      </c>
      <c r="N65" s="222">
        <f t="shared" si="12"/>
        <v>0</v>
      </c>
    </row>
    <row r="66" spans="3:14" ht="15" outlineLevel="1" x14ac:dyDescent="0.25">
      <c r="C66" s="222">
        <f t="shared" ref="C66:N66" si="13">C20-C48</f>
        <v>0</v>
      </c>
      <c r="D66" s="222">
        <f t="shared" si="13"/>
        <v>0</v>
      </c>
      <c r="E66" s="222">
        <f t="shared" si="13"/>
        <v>0</v>
      </c>
      <c r="F66" s="222">
        <f t="shared" si="13"/>
        <v>0</v>
      </c>
      <c r="G66" s="222">
        <f t="shared" si="13"/>
        <v>7.6805884400000002</v>
      </c>
      <c r="H66" s="222">
        <f t="shared" si="13"/>
        <v>0</v>
      </c>
      <c r="I66" s="222">
        <f t="shared" si="13"/>
        <v>0</v>
      </c>
      <c r="J66" s="222">
        <f t="shared" si="13"/>
        <v>0</v>
      </c>
      <c r="K66" s="222">
        <f t="shared" si="13"/>
        <v>-7.6805884400000011</v>
      </c>
      <c r="L66" s="222">
        <f t="shared" si="13"/>
        <v>0</v>
      </c>
      <c r="M66" s="222">
        <f t="shared" si="13"/>
        <v>0</v>
      </c>
      <c r="N66" s="222">
        <f t="shared" si="13"/>
        <v>0</v>
      </c>
    </row>
    <row r="67" spans="3:14" ht="15" outlineLevel="1" x14ac:dyDescent="0.25">
      <c r="C67" s="222">
        <f t="shared" ref="C67:N67" si="14">C21-C49</f>
        <v>0</v>
      </c>
      <c r="D67" s="222">
        <f t="shared" si="14"/>
        <v>0</v>
      </c>
      <c r="E67" s="222">
        <f t="shared" si="14"/>
        <v>0</v>
      </c>
      <c r="F67" s="222">
        <f t="shared" si="14"/>
        <v>0</v>
      </c>
      <c r="G67" s="222">
        <f t="shared" si="14"/>
        <v>7.6805884400000082</v>
      </c>
      <c r="H67" s="222">
        <f t="shared" si="14"/>
        <v>0</v>
      </c>
      <c r="I67" s="222">
        <f t="shared" si="14"/>
        <v>0</v>
      </c>
      <c r="J67" s="222">
        <f t="shared" si="14"/>
        <v>0</v>
      </c>
      <c r="K67" s="222">
        <f t="shared" si="14"/>
        <v>-7.680588439999994</v>
      </c>
      <c r="L67" s="222">
        <f t="shared" si="14"/>
        <v>0</v>
      </c>
      <c r="M67" s="222">
        <f t="shared" si="14"/>
        <v>0</v>
      </c>
      <c r="N67" s="222">
        <f t="shared" si="14"/>
        <v>0</v>
      </c>
    </row>
    <row r="68" spans="3:14" ht="15" outlineLevel="1" x14ac:dyDescent="0.25">
      <c r="C68" s="222">
        <f t="shared" ref="C68:N68" si="15">C22-C50</f>
        <v>0</v>
      </c>
      <c r="D68" s="222">
        <f t="shared" si="15"/>
        <v>0</v>
      </c>
      <c r="E68" s="222">
        <f t="shared" si="15"/>
        <v>0</v>
      </c>
      <c r="F68" s="222">
        <f t="shared" si="15"/>
        <v>0</v>
      </c>
      <c r="G68" s="222">
        <f t="shared" si="15"/>
        <v>0</v>
      </c>
      <c r="H68" s="222">
        <f t="shared" si="15"/>
        <v>0</v>
      </c>
      <c r="I68" s="222">
        <f t="shared" si="15"/>
        <v>0</v>
      </c>
      <c r="J68" s="222">
        <f t="shared" si="15"/>
        <v>0</v>
      </c>
      <c r="K68" s="222">
        <f t="shared" si="15"/>
        <v>0</v>
      </c>
      <c r="L68" s="222">
        <f t="shared" si="15"/>
        <v>0</v>
      </c>
      <c r="M68" s="222">
        <f t="shared" si="15"/>
        <v>0</v>
      </c>
      <c r="N68" s="222">
        <f t="shared" si="15"/>
        <v>0</v>
      </c>
    </row>
    <row r="69" spans="3:14" ht="15" outlineLevel="1" x14ac:dyDescent="0.25">
      <c r="C69" s="222">
        <f t="shared" ref="C69:N69" si="16">C23-C51</f>
        <v>0</v>
      </c>
      <c r="D69" s="222">
        <f t="shared" si="16"/>
        <v>0</v>
      </c>
      <c r="E69" s="222">
        <f t="shared" si="16"/>
        <v>0</v>
      </c>
      <c r="F69" s="222">
        <f t="shared" si="16"/>
        <v>0</v>
      </c>
      <c r="G69" s="222">
        <f t="shared" si="16"/>
        <v>0</v>
      </c>
      <c r="H69" s="222">
        <f t="shared" si="16"/>
        <v>0</v>
      </c>
      <c r="I69" s="222">
        <f t="shared" si="16"/>
        <v>0</v>
      </c>
      <c r="J69" s="222">
        <f t="shared" si="16"/>
        <v>0</v>
      </c>
      <c r="K69" s="222">
        <f t="shared" si="16"/>
        <v>0</v>
      </c>
      <c r="L69" s="222">
        <f t="shared" si="16"/>
        <v>0</v>
      </c>
      <c r="M69" s="222">
        <f t="shared" si="16"/>
        <v>0</v>
      </c>
      <c r="N69" s="222">
        <f t="shared" si="16"/>
        <v>0</v>
      </c>
    </row>
    <row r="70" spans="3:14" ht="15" outlineLevel="1" x14ac:dyDescent="0.25">
      <c r="C70" s="222">
        <f t="shared" ref="C70:N70" si="17">C24-C52</f>
        <v>0</v>
      </c>
      <c r="D70" s="222">
        <f t="shared" si="17"/>
        <v>0</v>
      </c>
      <c r="E70" s="222">
        <f t="shared" si="17"/>
        <v>0</v>
      </c>
      <c r="F70" s="222">
        <f t="shared" si="17"/>
        <v>0</v>
      </c>
      <c r="G70" s="222">
        <f t="shared" si="17"/>
        <v>7.6805884400000011</v>
      </c>
      <c r="H70" s="222">
        <f t="shared" si="17"/>
        <v>0</v>
      </c>
      <c r="I70" s="222">
        <f t="shared" si="17"/>
        <v>0</v>
      </c>
      <c r="J70" s="222">
        <f t="shared" si="17"/>
        <v>0</v>
      </c>
      <c r="K70" s="222">
        <f t="shared" si="17"/>
        <v>-7.6805884400000082</v>
      </c>
      <c r="L70" s="222">
        <f t="shared" si="17"/>
        <v>0</v>
      </c>
      <c r="M70" s="222">
        <f t="shared" si="17"/>
        <v>0</v>
      </c>
      <c r="N70" s="222">
        <f t="shared" si="17"/>
        <v>0</v>
      </c>
    </row>
    <row r="71" spans="3:14" ht="15" outlineLevel="1" x14ac:dyDescent="0.25"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3:14" ht="15" x14ac:dyDescent="0.25">
      <c r="D72" s="65"/>
      <c r="E72" s="65"/>
      <c r="F72" s="65"/>
      <c r="G72" s="65"/>
      <c r="H72" s="65"/>
      <c r="I72" s="65"/>
      <c r="J72" s="65"/>
      <c r="K72" s="65"/>
      <c r="L72" s="222"/>
      <c r="M72" s="65"/>
      <c r="N72" s="65"/>
    </row>
    <row r="73" spans="3:14" ht="15" x14ac:dyDescent="0.25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</sheetData>
  <mergeCells count="16">
    <mergeCell ref="M7:N7"/>
    <mergeCell ref="O7:O11"/>
    <mergeCell ref="U7:V7"/>
    <mergeCell ref="W7:X7"/>
    <mergeCell ref="U8:V8"/>
    <mergeCell ref="W8:X8"/>
    <mergeCell ref="P1:P27"/>
    <mergeCell ref="Q1:Q27"/>
    <mergeCell ref="R1:R8"/>
    <mergeCell ref="C7:F7"/>
    <mergeCell ref="G7:L7"/>
    <mergeCell ref="C8:D8"/>
    <mergeCell ref="E8:F8"/>
    <mergeCell ref="G8:H8"/>
    <mergeCell ref="I8:J8"/>
    <mergeCell ref="K8:L8"/>
  </mergeCells>
  <pageMargins left="0.6692913385826772" right="0.39370078740157483" top="0.39370078740157483" bottom="0.78740157480314965" header="0.19685039370078741" footer="0.31496062992125984"/>
  <pageSetup paperSize="9" scale="68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S32"/>
  <sheetViews>
    <sheetView showGridLines="0" zoomScale="70" zoomScaleNormal="70" zoomScaleSheetLayoutView="70" workbookViewId="0">
      <selection activeCell="H17" sqref="H17"/>
    </sheetView>
  </sheetViews>
  <sheetFormatPr baseColWidth="10" defaultColWidth="13.28515625" defaultRowHeight="15" x14ac:dyDescent="0.25"/>
  <cols>
    <col min="1" max="1" width="6.140625" style="61" customWidth="1"/>
    <col min="2" max="2" width="63.140625" style="61" customWidth="1"/>
    <col min="3" max="12" width="12.7109375" style="61" customWidth="1"/>
    <col min="13" max="14" width="16" style="61" customWidth="1"/>
    <col min="15" max="15" width="6.7109375" style="61" customWidth="1"/>
    <col min="16" max="16" width="5.7109375" style="61" customWidth="1"/>
    <col min="17" max="17" width="6.28515625" style="59" customWidth="1"/>
    <col min="18" max="18" width="3.7109375" style="61" customWidth="1"/>
    <col min="19" max="19" width="3.140625" style="61" customWidth="1"/>
    <col min="20" max="16384" width="13.28515625" style="61"/>
  </cols>
  <sheetData>
    <row r="1" spans="1:19" s="119" customFormat="1" ht="18" customHeight="1" x14ac:dyDescent="0.25">
      <c r="C1" s="120" t="s">
        <v>117</v>
      </c>
      <c r="D1" s="120" t="s">
        <v>154</v>
      </c>
      <c r="E1" s="120" t="s">
        <v>119</v>
      </c>
      <c r="F1" s="120" t="s">
        <v>155</v>
      </c>
      <c r="G1" s="120" t="s">
        <v>121</v>
      </c>
      <c r="H1" s="120" t="s">
        <v>156</v>
      </c>
      <c r="I1" s="120" t="s">
        <v>123</v>
      </c>
      <c r="J1" s="120" t="s">
        <v>157</v>
      </c>
      <c r="K1" s="120" t="s">
        <v>125</v>
      </c>
      <c r="L1" s="120" t="s">
        <v>158</v>
      </c>
      <c r="M1" s="120" t="s">
        <v>99</v>
      </c>
      <c r="N1" s="120" t="s">
        <v>159</v>
      </c>
      <c r="P1" s="285" t="str">
        <f>A4</f>
        <v>Q2 2018 vs. Q1 2018</v>
      </c>
      <c r="Q1" s="286" t="s">
        <v>101</v>
      </c>
      <c r="R1" s="287" t="s">
        <v>70</v>
      </c>
      <c r="S1" s="121"/>
    </row>
    <row r="2" spans="1:19" x14ac:dyDescent="0.25">
      <c r="A2" s="61" t="s">
        <v>70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P2" s="285"/>
      <c r="Q2" s="286"/>
      <c r="R2" s="287"/>
      <c r="S2" s="225"/>
    </row>
    <row r="3" spans="1:19" s="59" customFormat="1" ht="27.6" x14ac:dyDescent="0.45">
      <c r="A3" s="66" t="s">
        <v>101</v>
      </c>
      <c r="P3" s="285"/>
      <c r="Q3" s="286"/>
      <c r="R3" s="287"/>
      <c r="S3" s="225"/>
    </row>
    <row r="4" spans="1:19" s="70" customFormat="1" ht="28.2" thickBot="1" x14ac:dyDescent="0.5">
      <c r="A4" s="68" t="str">
        <f>SUBSTITUTE(C9&amp;" vs. "&amp;D9,CHAR(10)," ")</f>
        <v>Q2 2018 vs. Q1 2018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P4" s="285"/>
      <c r="Q4" s="286"/>
      <c r="R4" s="287"/>
      <c r="S4" s="225"/>
    </row>
    <row r="5" spans="1:19" x14ac:dyDescent="0.25">
      <c r="P5" s="285"/>
      <c r="Q5" s="286"/>
      <c r="R5" s="287"/>
      <c r="S5" s="225"/>
    </row>
    <row r="6" spans="1:19" s="130" customFormat="1" ht="30" customHeight="1" x14ac:dyDescent="0.5">
      <c r="A6" s="122"/>
      <c r="B6" s="122"/>
      <c r="C6" s="122"/>
      <c r="D6" s="123"/>
      <c r="E6" s="124"/>
      <c r="F6" s="124"/>
      <c r="G6" s="124"/>
      <c r="H6" s="125"/>
      <c r="I6" s="125"/>
      <c r="J6" s="125"/>
      <c r="K6" s="126"/>
      <c r="L6" s="127"/>
      <c r="M6" s="128"/>
      <c r="N6" s="128"/>
      <c r="O6" s="129"/>
      <c r="P6" s="285"/>
      <c r="Q6" s="286"/>
      <c r="R6" s="287"/>
      <c r="S6" s="225"/>
    </row>
    <row r="7" spans="1:19" s="133" customFormat="1" ht="34.5" customHeight="1" thickBot="1" x14ac:dyDescent="0.25">
      <c r="A7" s="131" t="s">
        <v>71</v>
      </c>
      <c r="B7" s="132"/>
      <c r="C7" s="288" t="s">
        <v>41</v>
      </c>
      <c r="D7" s="288"/>
      <c r="E7" s="288"/>
      <c r="F7" s="288"/>
      <c r="G7" s="289" t="s">
        <v>67</v>
      </c>
      <c r="H7" s="289"/>
      <c r="I7" s="289"/>
      <c r="J7" s="289"/>
      <c r="K7" s="289"/>
      <c r="L7" s="289"/>
      <c r="M7" s="281" t="s">
        <v>102</v>
      </c>
      <c r="N7" s="281"/>
      <c r="O7" s="282"/>
      <c r="P7" s="285"/>
      <c r="Q7" s="286"/>
      <c r="R7" s="287"/>
      <c r="S7" s="225"/>
    </row>
    <row r="8" spans="1:19" s="74" customFormat="1" ht="61.5" customHeight="1" thickBot="1" x14ac:dyDescent="0.35">
      <c r="A8" s="134"/>
      <c r="B8" s="134"/>
      <c r="C8" s="290" t="s">
        <v>146</v>
      </c>
      <c r="D8" s="290"/>
      <c r="E8" s="290" t="s">
        <v>104</v>
      </c>
      <c r="F8" s="290"/>
      <c r="G8" s="290" t="s">
        <v>105</v>
      </c>
      <c r="H8" s="290"/>
      <c r="I8" s="290" t="s">
        <v>106</v>
      </c>
      <c r="J8" s="290"/>
      <c r="K8" s="291" t="s">
        <v>107</v>
      </c>
      <c r="L8" s="291"/>
      <c r="M8" s="103"/>
      <c r="N8" s="103"/>
      <c r="O8" s="282"/>
      <c r="P8" s="285"/>
      <c r="Q8" s="286"/>
      <c r="R8" s="287"/>
      <c r="S8" s="225"/>
    </row>
    <row r="9" spans="1:19" s="74" customFormat="1" ht="43.5" customHeight="1" x14ac:dyDescent="0.3">
      <c r="A9" s="135" t="s">
        <v>110</v>
      </c>
      <c r="B9" s="136"/>
      <c r="C9" s="137" t="s">
        <v>177</v>
      </c>
      <c r="D9" s="138" t="s">
        <v>172</v>
      </c>
      <c r="E9" s="137" t="str">
        <f t="shared" ref="E9:L9" si="0">C9</f>
        <v>Q2 2018</v>
      </c>
      <c r="F9" s="138" t="str">
        <f t="shared" si="0"/>
        <v>Q1 2018</v>
      </c>
      <c r="G9" s="137" t="str">
        <f t="shared" si="0"/>
        <v>Q2 2018</v>
      </c>
      <c r="H9" s="138" t="str">
        <f>F9</f>
        <v>Q1 2018</v>
      </c>
      <c r="I9" s="137" t="str">
        <f t="shared" si="0"/>
        <v>Q2 2018</v>
      </c>
      <c r="J9" s="138" t="str">
        <f t="shared" si="0"/>
        <v>Q1 2018</v>
      </c>
      <c r="K9" s="137" t="str">
        <f t="shared" si="0"/>
        <v>Q2 2018</v>
      </c>
      <c r="L9" s="138" t="str">
        <f t="shared" si="0"/>
        <v>Q1 2018</v>
      </c>
      <c r="M9" s="137" t="str">
        <f>C9</f>
        <v>Q2 2018</v>
      </c>
      <c r="N9" s="138" t="str">
        <f>D9</f>
        <v>Q1 2018</v>
      </c>
      <c r="O9" s="282"/>
      <c r="P9" s="285"/>
      <c r="Q9" s="286"/>
      <c r="R9" s="77"/>
      <c r="S9" s="77"/>
    </row>
    <row r="10" spans="1:19" s="89" customFormat="1" ht="27" customHeight="1" x14ac:dyDescent="0.2">
      <c r="A10" s="83" t="s">
        <v>74</v>
      </c>
      <c r="B10" s="84"/>
      <c r="C10" s="139">
        <f>'IS segment reporting (Q)'!C10</f>
        <v>2308.8244343199999</v>
      </c>
      <c r="D10" s="140">
        <v>2865.33848407</v>
      </c>
      <c r="E10" s="139">
        <f>'IS segment reporting (Q)'!E10</f>
        <v>4623.1159819799996</v>
      </c>
      <c r="F10" s="140">
        <v>5317.2491372300001</v>
      </c>
      <c r="G10" s="139">
        <f>'IS segment reporting (Q)'!G10</f>
        <v>2312.0130923000002</v>
      </c>
      <c r="H10" s="140">
        <v>2321.11365639</v>
      </c>
      <c r="I10" s="139">
        <f>'IS segment reporting (Q)'!I10</f>
        <v>681.30005648999997</v>
      </c>
      <c r="J10" s="140">
        <v>1265.8812787899999</v>
      </c>
      <c r="K10" s="139">
        <f>'IS segment reporting (Q)'!K10</f>
        <v>1262.26300259</v>
      </c>
      <c r="L10" s="140">
        <v>1356.3768781399999</v>
      </c>
      <c r="M10" s="139">
        <f>'IS segment reporting (Q)'!M10</f>
        <v>11187.516567679999</v>
      </c>
      <c r="N10" s="140">
        <v>13125.959434620001</v>
      </c>
      <c r="O10" s="282"/>
      <c r="P10" s="285"/>
      <c r="Q10" s="286"/>
    </row>
    <row r="11" spans="1:19" s="133" customFormat="1" ht="27" customHeight="1" x14ac:dyDescent="0.2">
      <c r="A11" s="91" t="s">
        <v>49</v>
      </c>
      <c r="B11" s="91" t="s">
        <v>111</v>
      </c>
      <c r="C11" s="139">
        <f>'IS segment reporting (Q)'!C11</f>
        <v>2057.5210978</v>
      </c>
      <c r="D11" s="140">
        <v>2758.45406056</v>
      </c>
      <c r="E11" s="139">
        <f>'IS segment reporting (Q)'!E11</f>
        <v>4543.6906411299997</v>
      </c>
      <c r="F11" s="140">
        <v>4316.5746941699999</v>
      </c>
      <c r="G11" s="139">
        <f>'IS segment reporting (Q)'!G11</f>
        <v>2318.1553998600002</v>
      </c>
      <c r="H11" s="140">
        <v>2264.86006163</v>
      </c>
      <c r="I11" s="139">
        <f>'IS segment reporting (Q)'!I11</f>
        <v>854.22782747999997</v>
      </c>
      <c r="J11" s="140">
        <v>743.25495217000002</v>
      </c>
      <c r="K11" s="139">
        <f>'IS segment reporting (Q)'!K11</f>
        <v>1182.48942541</v>
      </c>
      <c r="L11" s="140">
        <v>1170.98508849</v>
      </c>
      <c r="M11" s="139">
        <f>'IS segment reporting (Q)'!M11</f>
        <v>10956.084391679999</v>
      </c>
      <c r="N11" s="140">
        <v>11254.128857019999</v>
      </c>
      <c r="O11" s="282"/>
      <c r="P11" s="285"/>
      <c r="Q11" s="286"/>
    </row>
    <row r="12" spans="1:19" s="133" customFormat="1" ht="27" customHeight="1" x14ac:dyDescent="0.2">
      <c r="A12" s="143" t="s">
        <v>50</v>
      </c>
      <c r="B12" s="144" t="s">
        <v>152</v>
      </c>
      <c r="C12" s="139">
        <f>'IS segment reporting (Q)'!C12</f>
        <v>146.16718499999999</v>
      </c>
      <c r="D12" s="140">
        <v>138.449524</v>
      </c>
      <c r="E12" s="139">
        <f>'IS segment reporting (Q)'!E12</f>
        <v>278.38935300000003</v>
      </c>
      <c r="F12" s="140">
        <v>260.92070000000001</v>
      </c>
      <c r="G12" s="139">
        <f>'IS segment reporting (Q)'!G12</f>
        <v>884.07417520000001</v>
      </c>
      <c r="H12" s="140">
        <v>798.35836518999997</v>
      </c>
      <c r="I12" s="139">
        <f>'IS segment reporting (Q)'!I12</f>
        <v>19.425294260000001</v>
      </c>
      <c r="J12" s="140">
        <v>18.832034539999999</v>
      </c>
      <c r="K12" s="139">
        <f>'IS segment reporting (Q)'!K12</f>
        <v>82.1752666</v>
      </c>
      <c r="L12" s="140">
        <v>25.481608560000002</v>
      </c>
      <c r="M12" s="139">
        <f>'IS segment reporting (Q)'!M12</f>
        <v>1410.2312740600003</v>
      </c>
      <c r="N12" s="140">
        <v>1242.0422322900001</v>
      </c>
      <c r="O12" s="145"/>
      <c r="P12" s="285"/>
      <c r="Q12" s="286"/>
    </row>
    <row r="13" spans="1:19" s="133" customFormat="1" ht="27" customHeight="1" x14ac:dyDescent="0.2">
      <c r="A13" s="91" t="s">
        <v>51</v>
      </c>
      <c r="B13" s="144" t="s">
        <v>79</v>
      </c>
      <c r="C13" s="139">
        <f>'IS segment reporting (Q)'!C13</f>
        <v>-1631.2671201200001</v>
      </c>
      <c r="D13" s="140">
        <v>-2154.2573474800001</v>
      </c>
      <c r="E13" s="139">
        <f>'IS segment reporting (Q)'!E13</f>
        <v>-3138.8834408100001</v>
      </c>
      <c r="F13" s="140">
        <v>-2362.9110749800002</v>
      </c>
      <c r="G13" s="139">
        <f>'IS segment reporting (Q)'!G13</f>
        <v>-2744.9585489400001</v>
      </c>
      <c r="H13" s="140">
        <v>-2601.5391676499999</v>
      </c>
      <c r="I13" s="139">
        <f>'IS segment reporting (Q)'!I13</f>
        <v>-510.51114214</v>
      </c>
      <c r="J13" s="140">
        <v>-501.78187062000001</v>
      </c>
      <c r="K13" s="139">
        <f>'IS segment reporting (Q)'!K13</f>
        <v>-849.14128696</v>
      </c>
      <c r="L13" s="140">
        <v>-810.89847061</v>
      </c>
      <c r="M13" s="139">
        <f>'IS segment reporting (Q)'!M13</f>
        <v>-8874.7615389700004</v>
      </c>
      <c r="N13" s="140">
        <v>-8431.3879313399993</v>
      </c>
      <c r="O13" s="145"/>
      <c r="P13" s="285"/>
      <c r="Q13" s="286"/>
    </row>
    <row r="14" spans="1:19" s="133" customFormat="1" ht="27" customHeight="1" x14ac:dyDescent="0.2">
      <c r="A14" s="143" t="s">
        <v>52</v>
      </c>
      <c r="B14" s="146" t="s">
        <v>112</v>
      </c>
      <c r="C14" s="139">
        <f>'IS segment reporting (Q)'!C14</f>
        <v>-416.27908294000002</v>
      </c>
      <c r="D14" s="140">
        <v>-602.98245830999997</v>
      </c>
      <c r="E14" s="139">
        <f>'IS segment reporting (Q)'!E14</f>
        <v>-1499.1800409</v>
      </c>
      <c r="F14" s="140">
        <v>-1465.97141885</v>
      </c>
      <c r="G14" s="139">
        <f>'IS segment reporting (Q)'!G14</f>
        <v>-389.83511931999999</v>
      </c>
      <c r="H14" s="140">
        <v>-370.95108063999999</v>
      </c>
      <c r="I14" s="139">
        <f>'IS segment reporting (Q)'!I14</f>
        <v>-265.01332638000002</v>
      </c>
      <c r="J14" s="140">
        <v>-266.66536482999999</v>
      </c>
      <c r="K14" s="139">
        <f>'IS segment reporting (Q)'!K14</f>
        <v>-352.10413140000003</v>
      </c>
      <c r="L14" s="140">
        <v>-338.43452821</v>
      </c>
      <c r="M14" s="139">
        <f>'IS segment reporting (Q)'!M14</f>
        <v>-2922.4117009399997</v>
      </c>
      <c r="N14" s="140">
        <v>-3045.0048508399996</v>
      </c>
      <c r="O14" s="145"/>
      <c r="P14" s="285"/>
      <c r="Q14" s="286"/>
    </row>
    <row r="15" spans="1:19" s="150" customFormat="1" ht="27" customHeight="1" x14ac:dyDescent="0.2">
      <c r="A15" s="147" t="s">
        <v>53</v>
      </c>
      <c r="B15" s="148" t="s">
        <v>82</v>
      </c>
      <c r="C15" s="139">
        <f>'IS segment reporting (Q)'!C15</f>
        <v>156.14207974000001</v>
      </c>
      <c r="D15" s="140">
        <v>139.66377876999999</v>
      </c>
      <c r="E15" s="139">
        <f>'IS segment reporting (Q)'!E15</f>
        <v>184.01651242</v>
      </c>
      <c r="F15" s="140">
        <v>748.61290034000001</v>
      </c>
      <c r="G15" s="139">
        <f>'IS segment reporting (Q)'!G15</f>
        <v>67.435906799999998</v>
      </c>
      <c r="H15" s="140">
        <v>90.728178529999994</v>
      </c>
      <c r="I15" s="139">
        <f>'IS segment reporting (Q)'!I15</f>
        <v>98.128653220000004</v>
      </c>
      <c r="J15" s="140">
        <v>-6.3602487400000003</v>
      </c>
      <c r="K15" s="139">
        <f>'IS segment reporting (Q)'!K15</f>
        <v>63.419273650000001</v>
      </c>
      <c r="L15" s="140">
        <v>47.13369823</v>
      </c>
      <c r="M15" s="139">
        <f>'IS segment reporting (Q)'!M15</f>
        <v>569.14242582999998</v>
      </c>
      <c r="N15" s="140">
        <v>1019.7783071300001</v>
      </c>
      <c r="O15" s="149"/>
      <c r="P15" s="285"/>
      <c r="Q15" s="286"/>
    </row>
    <row r="16" spans="1:19" s="133" customFormat="1" ht="27" customHeight="1" x14ac:dyDescent="0.2">
      <c r="A16" s="143" t="s">
        <v>54</v>
      </c>
      <c r="B16" s="144" t="s">
        <v>83</v>
      </c>
      <c r="C16" s="139">
        <f>'IS segment reporting (Q)'!C16</f>
        <v>302.46125804000002</v>
      </c>
      <c r="D16" s="140">
        <v>207.47165684999999</v>
      </c>
      <c r="E16" s="139">
        <f>'IS segment reporting (Q)'!E16</f>
        <v>496.03828129999999</v>
      </c>
      <c r="F16" s="140">
        <v>404.42123542000002</v>
      </c>
      <c r="G16" s="139">
        <f>'IS segment reporting (Q)'!G16</f>
        <v>807.17928388999997</v>
      </c>
      <c r="H16" s="140">
        <v>1049.4084405900001</v>
      </c>
      <c r="I16" s="139">
        <f>'IS segment reporting (Q)'!I16</f>
        <v>40.209065889999998</v>
      </c>
      <c r="J16" s="140">
        <v>36.671387529999997</v>
      </c>
      <c r="K16" s="139">
        <f>'IS segment reporting (Q)'!K16</f>
        <v>112.78177506999999</v>
      </c>
      <c r="L16" s="140">
        <v>97.85516441</v>
      </c>
      <c r="M16" s="139">
        <f>'IS segment reporting (Q)'!M16</f>
        <v>1758.66966419</v>
      </c>
      <c r="N16" s="140">
        <v>1795.8278848</v>
      </c>
      <c r="O16" s="145"/>
      <c r="P16" s="285"/>
      <c r="Q16" s="286"/>
    </row>
    <row r="17" spans="1:17" s="133" customFormat="1" ht="27" customHeight="1" x14ac:dyDescent="0.2">
      <c r="A17" s="143" t="s">
        <v>55</v>
      </c>
      <c r="B17" s="91" t="s">
        <v>86</v>
      </c>
      <c r="C17" s="139">
        <f>'IS segment reporting (Q)'!C17</f>
        <v>-1.6379382</v>
      </c>
      <c r="D17" s="140">
        <v>9.7368933500000008</v>
      </c>
      <c r="E17" s="139">
        <f>'IS segment reporting (Q)'!E17</f>
        <v>-17.675467780000002</v>
      </c>
      <c r="F17" s="140">
        <v>-18.613035</v>
      </c>
      <c r="G17" s="139">
        <f>'IS segment reporting (Q)'!G17</f>
        <v>89.843328200000002</v>
      </c>
      <c r="H17" s="140">
        <v>-177.73277163</v>
      </c>
      <c r="I17" s="139">
        <f>'IS segment reporting (Q)'!I17</f>
        <v>0</v>
      </c>
      <c r="J17" s="140">
        <v>0</v>
      </c>
      <c r="K17" s="139">
        <f>'IS segment reporting (Q)'!K17</f>
        <v>14.481500430000001</v>
      </c>
      <c r="L17" s="140">
        <v>-50.36587668</v>
      </c>
      <c r="M17" s="139">
        <f>'IS segment reporting (Q)'!M17</f>
        <v>85.01142265</v>
      </c>
      <c r="N17" s="140">
        <v>-236.97478996000001</v>
      </c>
      <c r="O17" s="145"/>
      <c r="P17" s="285"/>
      <c r="Q17" s="286"/>
    </row>
    <row r="18" spans="1:17" s="133" customFormat="1" ht="27" customHeight="1" x14ac:dyDescent="0.2">
      <c r="A18" s="143" t="s">
        <v>56</v>
      </c>
      <c r="B18" s="144" t="s">
        <v>113</v>
      </c>
      <c r="C18" s="139">
        <f>'IS segment reporting (Q)'!C18</f>
        <v>12.592528550000001</v>
      </c>
      <c r="D18" s="140">
        <v>2.86059507</v>
      </c>
      <c r="E18" s="139">
        <f>'IS segment reporting (Q)'!E18</f>
        <v>-6.3509400300000003</v>
      </c>
      <c r="F18" s="140">
        <v>-35.967399819999997</v>
      </c>
      <c r="G18" s="139">
        <f>'IS segment reporting (Q)'!G18</f>
        <v>-13.74313311</v>
      </c>
      <c r="H18" s="140">
        <v>-13.099054840000001</v>
      </c>
      <c r="I18" s="139">
        <f>'IS segment reporting (Q)'!I18</f>
        <v>6.1591492800000003</v>
      </c>
      <c r="J18" s="140">
        <v>2.4294842399999999</v>
      </c>
      <c r="K18" s="139">
        <f>'IS segment reporting (Q)'!K18</f>
        <v>-3.9011475600000001</v>
      </c>
      <c r="L18" s="140">
        <v>-9.6366268399999999</v>
      </c>
      <c r="M18" s="139">
        <f>'IS segment reporting (Q)'!M18</f>
        <v>-5.2435428699999997</v>
      </c>
      <c r="N18" s="140">
        <v>-53.413002189999993</v>
      </c>
      <c r="O18" s="145"/>
      <c r="P18" s="285"/>
      <c r="Q18" s="286"/>
    </row>
    <row r="19" spans="1:17" s="133" customFormat="1" ht="34.799999999999997" x14ac:dyDescent="0.2">
      <c r="A19" s="143" t="s">
        <v>57</v>
      </c>
      <c r="B19" s="144" t="s">
        <v>153</v>
      </c>
      <c r="C19" s="139">
        <f>'IS segment reporting (Q)'!C19</f>
        <v>-146.16718499999999</v>
      </c>
      <c r="D19" s="140">
        <v>-138.449524</v>
      </c>
      <c r="E19" s="139">
        <f>'IS segment reporting (Q)'!E19</f>
        <v>-278.38935300000003</v>
      </c>
      <c r="F19" s="140">
        <v>-260.92070000000001</v>
      </c>
      <c r="G19" s="139">
        <f>'IS segment reporting (Q)'!G19</f>
        <v>-884.07417520000001</v>
      </c>
      <c r="H19" s="140">
        <v>-798.35836518999997</v>
      </c>
      <c r="I19" s="139">
        <f>'IS segment reporting (Q)'!I19</f>
        <v>-19.425294260000001</v>
      </c>
      <c r="J19" s="140">
        <v>-18.832034539999999</v>
      </c>
      <c r="K19" s="139">
        <f>'IS segment reporting (Q)'!K19</f>
        <v>-82.1752666</v>
      </c>
      <c r="L19" s="140">
        <v>-25.481608560000002</v>
      </c>
      <c r="M19" s="139">
        <f>'IS segment reporting (Q)'!M19</f>
        <v>-1410.2312740600003</v>
      </c>
      <c r="N19" s="140">
        <v>-1242.0422322900001</v>
      </c>
      <c r="O19" s="145"/>
      <c r="P19" s="285"/>
      <c r="Q19" s="286"/>
    </row>
    <row r="20" spans="1:17" s="100" customFormat="1" ht="27" customHeight="1" x14ac:dyDescent="0.2">
      <c r="A20" s="147" t="s">
        <v>58</v>
      </c>
      <c r="B20" s="148" t="s">
        <v>89</v>
      </c>
      <c r="C20" s="139">
        <f>'IS segment reporting (Q)'!C20</f>
        <v>167.24866338999999</v>
      </c>
      <c r="D20" s="140">
        <v>81.619621269999996</v>
      </c>
      <c r="E20" s="139">
        <f>'IS segment reporting (Q)'!E20</f>
        <v>193.62252049</v>
      </c>
      <c r="F20" s="140">
        <v>88.920100599999998</v>
      </c>
      <c r="G20" s="139">
        <f>'IS segment reporting (Q)'!G20</f>
        <v>-0.79469621999999995</v>
      </c>
      <c r="H20" s="140">
        <v>60.218248930000001</v>
      </c>
      <c r="I20" s="139">
        <f>'IS segment reporting (Q)'!I20</f>
        <v>26.942920910000002</v>
      </c>
      <c r="J20" s="140">
        <v>20.268837229999999</v>
      </c>
      <c r="K20" s="139">
        <f>'IS segment reporting (Q)'!K20</f>
        <v>41.18686134</v>
      </c>
      <c r="L20" s="140">
        <v>12.371052329999999</v>
      </c>
      <c r="M20" s="139">
        <f>'IS segment reporting (Q)'!M20</f>
        <v>428.20626991</v>
      </c>
      <c r="N20" s="140">
        <v>263.39786036000004</v>
      </c>
      <c r="O20" s="149"/>
      <c r="P20" s="285"/>
      <c r="Q20" s="286"/>
    </row>
    <row r="21" spans="1:17" s="100" customFormat="1" ht="27" customHeight="1" x14ac:dyDescent="0.2">
      <c r="A21" s="147" t="s">
        <v>59</v>
      </c>
      <c r="B21" s="148" t="s">
        <v>90</v>
      </c>
      <c r="C21" s="139">
        <f>'IS segment reporting (Q)'!C21</f>
        <v>323.39074312999998</v>
      </c>
      <c r="D21" s="140">
        <v>221.28340004</v>
      </c>
      <c r="E21" s="139">
        <f>'IS segment reporting (Q)'!E21</f>
        <v>377.63903291000003</v>
      </c>
      <c r="F21" s="140">
        <v>837.53300093999997</v>
      </c>
      <c r="G21" s="139">
        <f>'IS segment reporting (Q)'!G21</f>
        <v>66.641210580000006</v>
      </c>
      <c r="H21" s="140">
        <v>150.94642746</v>
      </c>
      <c r="I21" s="139">
        <f>'IS segment reporting (Q)'!I21</f>
        <v>125.07157413</v>
      </c>
      <c r="J21" s="140">
        <v>13.90858849</v>
      </c>
      <c r="K21" s="139">
        <f>'IS segment reporting (Q)'!K21</f>
        <v>104.60613499</v>
      </c>
      <c r="L21" s="140">
        <v>59.504750559999998</v>
      </c>
      <c r="M21" s="139">
        <f>'IS segment reporting (Q)'!M21</f>
        <v>997.34869574000004</v>
      </c>
      <c r="N21" s="140">
        <v>1283.1761674900001</v>
      </c>
      <c r="O21" s="149"/>
      <c r="P21" s="285"/>
      <c r="Q21" s="286"/>
    </row>
    <row r="22" spans="1:17" s="89" customFormat="1" ht="27" customHeight="1" x14ac:dyDescent="0.2">
      <c r="A22" s="151" t="s">
        <v>60</v>
      </c>
      <c r="B22" s="146" t="s">
        <v>173</v>
      </c>
      <c r="C22" s="139">
        <f>'IS segment reporting (Q)'!C22</f>
        <v>-11.3908574</v>
      </c>
      <c r="D22" s="140">
        <v>-16.19795676</v>
      </c>
      <c r="E22" s="139">
        <f>'IS segment reporting (Q)'!E22</f>
        <v>-38.846784810000003</v>
      </c>
      <c r="F22" s="140">
        <v>-58.651180590000003</v>
      </c>
      <c r="G22" s="139">
        <f>'IS segment reporting (Q)'!G22</f>
        <v>-82.231517229999994</v>
      </c>
      <c r="H22" s="140">
        <v>-100.48886460999999</v>
      </c>
      <c r="I22" s="139">
        <f>'IS segment reporting (Q)'!I22</f>
        <v>-49.292450959999996</v>
      </c>
      <c r="J22" s="140">
        <v>-44.891243039999999</v>
      </c>
      <c r="K22" s="139">
        <f>'IS segment reporting (Q)'!K22</f>
        <v>-19.649784069999999</v>
      </c>
      <c r="L22" s="140">
        <v>-24.327602049999999</v>
      </c>
      <c r="M22" s="139">
        <f>'IS segment reporting (Q)'!M22</f>
        <v>-201.41139447</v>
      </c>
      <c r="N22" s="140">
        <v>-244.55684704999999</v>
      </c>
      <c r="O22" s="145"/>
      <c r="P22" s="285"/>
      <c r="Q22" s="286"/>
    </row>
    <row r="23" spans="1:17" s="133" customFormat="1" ht="27" customHeight="1" x14ac:dyDescent="0.2">
      <c r="A23" s="143" t="s">
        <v>61</v>
      </c>
      <c r="B23" s="152" t="s">
        <v>94</v>
      </c>
      <c r="C23" s="139">
        <f>'IS segment reporting (Q)'!C23</f>
        <v>-26.772814589999999</v>
      </c>
      <c r="D23" s="140">
        <v>-45.975666699999998</v>
      </c>
      <c r="E23" s="139">
        <f>'IS segment reporting (Q)'!E23</f>
        <v>-4.0627836400000001</v>
      </c>
      <c r="F23" s="140">
        <v>-188.32733171999999</v>
      </c>
      <c r="G23" s="139">
        <f>'IS segment reporting (Q)'!G23</f>
        <v>0.74674434000000001</v>
      </c>
      <c r="H23" s="140">
        <v>-14.32362891</v>
      </c>
      <c r="I23" s="139">
        <f>'IS segment reporting (Q)'!I23</f>
        <v>-18.822820530000001</v>
      </c>
      <c r="J23" s="140">
        <v>31.170467330000001</v>
      </c>
      <c r="K23" s="139">
        <f>'IS segment reporting (Q)'!K23</f>
        <v>-18.976959650000001</v>
      </c>
      <c r="L23" s="140">
        <v>5.6715441200000001</v>
      </c>
      <c r="M23" s="139">
        <f>'IS segment reporting (Q)'!M23</f>
        <v>-67.888634069999995</v>
      </c>
      <c r="N23" s="140">
        <v>-211.78461587999999</v>
      </c>
      <c r="O23" s="149"/>
      <c r="P23" s="285"/>
      <c r="Q23" s="286"/>
    </row>
    <row r="24" spans="1:17" s="150" customFormat="1" ht="27" customHeight="1" x14ac:dyDescent="0.2">
      <c r="A24" s="147" t="s">
        <v>62</v>
      </c>
      <c r="B24" s="148" t="s">
        <v>95</v>
      </c>
      <c r="C24" s="139">
        <f>'IS segment reporting (Q)'!C24</f>
        <v>285.22707114000002</v>
      </c>
      <c r="D24" s="140">
        <v>159.10977657999999</v>
      </c>
      <c r="E24" s="139">
        <f>'IS segment reporting (Q)'!E24</f>
        <v>334.72946445999997</v>
      </c>
      <c r="F24" s="140">
        <v>590.55448863000004</v>
      </c>
      <c r="G24" s="139">
        <f>'IS segment reporting (Q)'!G24</f>
        <v>-14.843562309999999</v>
      </c>
      <c r="H24" s="140">
        <v>36.133933939999999</v>
      </c>
      <c r="I24" s="139">
        <f>'IS segment reporting (Q)'!I24</f>
        <v>56.956302639999997</v>
      </c>
      <c r="J24" s="140">
        <v>0.18781278000000001</v>
      </c>
      <c r="K24" s="139">
        <f>'IS segment reporting (Q)'!K24</f>
        <v>65.979391269999994</v>
      </c>
      <c r="L24" s="140">
        <v>40.848692630000002</v>
      </c>
      <c r="M24" s="139">
        <f>'IS segment reporting (Q)'!M24</f>
        <v>728.04866719999995</v>
      </c>
      <c r="N24" s="140">
        <v>826.83470455999998</v>
      </c>
      <c r="O24" s="149"/>
      <c r="P24" s="285"/>
      <c r="Q24" s="286"/>
    </row>
    <row r="25" spans="1:17" ht="25.5" customHeight="1" x14ac:dyDescent="0.25">
      <c r="A25" s="226"/>
      <c r="B25" s="226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285"/>
      <c r="Q25" s="286"/>
    </row>
    <row r="26" spans="1:17" x14ac:dyDescent="0.25">
      <c r="A26" s="191" t="s">
        <v>188</v>
      </c>
    </row>
    <row r="28" spans="1:17" x14ac:dyDescent="0.25">
      <c r="A28" s="61" t="s">
        <v>114</v>
      </c>
      <c r="C28" s="227">
        <f>-C23/(C24-C23)</f>
        <v>8.5810334601111968E-2</v>
      </c>
      <c r="D28" s="227">
        <f t="shared" ref="D28:N28" si="1">-D23/(D24-D23)</f>
        <v>0.22417810822989581</v>
      </c>
      <c r="E28" s="227">
        <f t="shared" si="1"/>
        <v>1.1991961630718315E-2</v>
      </c>
      <c r="F28" s="227">
        <f t="shared" si="1"/>
        <v>0.24179192118693027</v>
      </c>
      <c r="G28" s="227">
        <f t="shared" si="1"/>
        <v>4.7897989229095765E-2</v>
      </c>
      <c r="H28" s="227">
        <f t="shared" si="1"/>
        <v>0.28387476724908839</v>
      </c>
      <c r="I28" s="227">
        <f t="shared" si="1"/>
        <v>0.24839058229498914</v>
      </c>
      <c r="J28" s="227">
        <f t="shared" si="1"/>
        <v>1.0060618685754286</v>
      </c>
      <c r="K28" s="227">
        <f t="shared" si="1"/>
        <v>0.22337305503940308</v>
      </c>
      <c r="L28" s="227">
        <f t="shared" si="1"/>
        <v>-0.16122808016652398</v>
      </c>
      <c r="M28" s="227">
        <f t="shared" si="1"/>
        <v>8.5293947100703399E-2</v>
      </c>
      <c r="N28" s="227">
        <f t="shared" si="1"/>
        <v>0.20390975953564941</v>
      </c>
    </row>
    <row r="30" spans="1:17" x14ac:dyDescent="0.25">
      <c r="A30" s="61" t="s">
        <v>115</v>
      </c>
      <c r="C30" s="227">
        <f>(-C23-E23)/(C24-C23+E24-E23)</f>
        <v>4.7381639431516048E-2</v>
      </c>
      <c r="D30" s="227">
        <f>(-D23-F23)/(D24-D23+F24-F23)</f>
        <v>0.23812072523187586</v>
      </c>
    </row>
    <row r="31" spans="1:17" x14ac:dyDescent="0.25">
      <c r="A31" s="61" t="s">
        <v>116</v>
      </c>
      <c r="C31" s="227">
        <f>(-G23-I23-K23)/(G24-G23+I24-I23+K24-K23)</f>
        <v>0.25528260081629633</v>
      </c>
      <c r="D31" s="227">
        <f>(-H23-J23-L23)/(H24-H23+J24-J23+L24-L23)</f>
        <v>-0.41203174874618226</v>
      </c>
      <c r="M31" s="227"/>
      <c r="N31" s="227"/>
    </row>
    <row r="32" spans="1:17" x14ac:dyDescent="0.25">
      <c r="M32" s="227"/>
      <c r="N32" s="227"/>
    </row>
  </sheetData>
  <mergeCells count="12">
    <mergeCell ref="P1:P25"/>
    <mergeCell ref="Q1:Q25"/>
    <mergeCell ref="R1:R8"/>
    <mergeCell ref="C7:F7"/>
    <mergeCell ref="G7:L7"/>
    <mergeCell ref="M7:N7"/>
    <mergeCell ref="O7:O11"/>
    <mergeCell ref="C8:D8"/>
    <mergeCell ref="E8:F8"/>
    <mergeCell ref="G8:H8"/>
    <mergeCell ref="I8:J8"/>
    <mergeCell ref="K8:L8"/>
  </mergeCells>
  <pageMargins left="0.66929133858267698" right="0.39370078740157499" top="0.39370078740157499" bottom="0.78740157480314998" header="0.196850393700787" footer="0.31496062992126"/>
  <pageSetup paperSize="9" scale="68" orientation="landscape" r:id="rId1"/>
  <headerFooter>
    <oddFooter>&amp;LPrepared: Löb, 27.07.2018;
Peer Review: Hüttner, 27.07.2018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274"/>
    <pageSetUpPr fitToPage="1"/>
  </sheetPr>
  <dimension ref="A1:V62"/>
  <sheetViews>
    <sheetView showGridLines="0" zoomScale="70" zoomScaleNormal="70" zoomScaleSheetLayoutView="70" workbookViewId="0">
      <selection activeCell="E44" sqref="E44"/>
    </sheetView>
  </sheetViews>
  <sheetFormatPr baseColWidth="10" defaultColWidth="13.28515625" defaultRowHeight="15" x14ac:dyDescent="0.25"/>
  <cols>
    <col min="1" max="1" width="6" style="61" customWidth="1"/>
    <col min="2" max="2" width="63.42578125" style="181" customWidth="1"/>
    <col min="3" max="13" width="15.7109375" style="61" customWidth="1"/>
    <col min="14" max="14" width="15.7109375" style="59" customWidth="1"/>
    <col min="15" max="15" width="6.42578125" style="59" customWidth="1"/>
    <col min="16" max="16" width="5.7109375" style="61" customWidth="1"/>
    <col min="17" max="17" width="6.28515625" style="59" customWidth="1"/>
    <col min="18" max="18" width="3.7109375" style="61" customWidth="1"/>
    <col min="19" max="19" width="3.140625" style="61" customWidth="1"/>
    <col min="20" max="16384" width="13.28515625" style="61"/>
  </cols>
  <sheetData>
    <row r="1" spans="1:22" ht="18" customHeight="1" x14ac:dyDescent="0.25">
      <c r="B1" s="61"/>
      <c r="N1" s="61"/>
      <c r="O1" s="61"/>
      <c r="P1" s="285" t="str">
        <f>A4</f>
        <v>Q1-2 2018 vs. Q1-2 2017</v>
      </c>
      <c r="Q1" s="286" t="s">
        <v>101</v>
      </c>
      <c r="R1" s="287" t="s">
        <v>70</v>
      </c>
      <c r="S1" s="64"/>
      <c r="T1" s="155"/>
      <c r="U1" s="156"/>
      <c r="V1" s="156"/>
    </row>
    <row r="2" spans="1:22" ht="15" customHeight="1" x14ac:dyDescent="0.25">
      <c r="A2" s="61" t="s">
        <v>70</v>
      </c>
      <c r="B2" s="61"/>
      <c r="N2" s="61"/>
      <c r="O2" s="61"/>
      <c r="P2" s="285"/>
      <c r="Q2" s="286"/>
      <c r="R2" s="287"/>
      <c r="S2" s="64"/>
      <c r="T2" s="155"/>
      <c r="U2" s="156"/>
      <c r="V2" s="156"/>
    </row>
    <row r="3" spans="1:22" s="59" customFormat="1" ht="27.6" x14ac:dyDescent="0.45">
      <c r="A3" s="66" t="s">
        <v>101</v>
      </c>
      <c r="P3" s="285"/>
      <c r="Q3" s="286"/>
      <c r="R3" s="287"/>
      <c r="S3" s="64"/>
      <c r="T3" s="157"/>
      <c r="U3" s="158"/>
      <c r="V3" s="158"/>
    </row>
    <row r="4" spans="1:22" s="70" customFormat="1" ht="28.2" thickBot="1" x14ac:dyDescent="0.5">
      <c r="A4" s="68" t="str">
        <f>SUBSTITUTE(C9&amp;" vs. "&amp;D9,CHAR(10)," ")</f>
        <v>Q1-2 2018 vs. Q1-2 2017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P4" s="285"/>
      <c r="Q4" s="286"/>
      <c r="R4" s="287"/>
      <c r="S4" s="64"/>
      <c r="T4" s="159"/>
      <c r="U4" s="160"/>
      <c r="V4" s="160"/>
    </row>
    <row r="5" spans="1:22" s="74" customForma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77"/>
      <c r="P5" s="285"/>
      <c r="Q5" s="286"/>
      <c r="R5" s="287"/>
      <c r="S5" s="64"/>
    </row>
    <row r="6" spans="1:22" s="74" customFormat="1" ht="15.6" x14ac:dyDescent="0.3">
      <c r="A6" s="161"/>
      <c r="D6" s="76"/>
      <c r="E6" s="75"/>
      <c r="F6" s="76"/>
      <c r="N6" s="77"/>
      <c r="O6" s="77"/>
      <c r="P6" s="285"/>
      <c r="Q6" s="286"/>
      <c r="R6" s="287"/>
      <c r="S6" s="64"/>
    </row>
    <row r="7" spans="1:22" s="74" customFormat="1" ht="14.25" customHeight="1" x14ac:dyDescent="0.25">
      <c r="B7" s="78"/>
      <c r="C7" s="162"/>
      <c r="D7" s="162"/>
      <c r="E7" s="162"/>
      <c r="F7" s="162"/>
      <c r="G7" s="162"/>
      <c r="H7" s="162"/>
      <c r="I7" s="162"/>
      <c r="N7" s="77"/>
      <c r="O7" s="77"/>
      <c r="P7" s="285"/>
      <c r="Q7" s="286"/>
      <c r="R7" s="287"/>
      <c r="S7" s="64"/>
    </row>
    <row r="8" spans="1:22" s="74" customFormat="1" ht="18" customHeight="1" thickBot="1" x14ac:dyDescent="0.3">
      <c r="A8" s="131" t="s">
        <v>71</v>
      </c>
      <c r="B8" s="132"/>
      <c r="C8" s="288" t="s">
        <v>144</v>
      </c>
      <c r="D8" s="288"/>
      <c r="E8" s="288"/>
      <c r="F8" s="288"/>
      <c r="G8" s="288" t="s">
        <v>127</v>
      </c>
      <c r="H8" s="288"/>
      <c r="I8" s="288"/>
      <c r="J8" s="288"/>
      <c r="K8" s="288" t="s">
        <v>145</v>
      </c>
      <c r="L8" s="288"/>
      <c r="M8" s="288"/>
      <c r="N8" s="288"/>
      <c r="O8" s="77"/>
      <c r="P8" s="285"/>
      <c r="Q8" s="286"/>
      <c r="R8" s="287"/>
      <c r="S8" s="64"/>
    </row>
    <row r="9" spans="1:22" s="74" customFormat="1" ht="45" customHeight="1" x14ac:dyDescent="0.3">
      <c r="A9" s="83"/>
      <c r="B9" s="84"/>
      <c r="C9" s="163" t="str">
        <f>'IS segment reporting'!C9</f>
        <v>Q1-2 2018</v>
      </c>
      <c r="D9" s="164" t="str">
        <f>'IS segment reporting'!D9</f>
        <v>Q1-2 2017</v>
      </c>
      <c r="E9" s="164" t="s">
        <v>72</v>
      </c>
      <c r="F9" s="165" t="s">
        <v>73</v>
      </c>
      <c r="G9" s="163" t="str">
        <f>C9</f>
        <v>Q1-2 2018</v>
      </c>
      <c r="H9" s="164" t="str">
        <f>D9</f>
        <v>Q1-2 2017</v>
      </c>
      <c r="I9" s="164" t="s">
        <v>72</v>
      </c>
      <c r="J9" s="165" t="s">
        <v>73</v>
      </c>
      <c r="K9" s="163" t="str">
        <f>C9</f>
        <v>Q1-2 2018</v>
      </c>
      <c r="L9" s="164" t="str">
        <f>D9</f>
        <v>Q1-2 2017</v>
      </c>
      <c r="M9" s="164" t="s">
        <v>72</v>
      </c>
      <c r="N9" s="165" t="s">
        <v>73</v>
      </c>
      <c r="O9" s="77"/>
      <c r="P9" s="285"/>
      <c r="Q9" s="286"/>
      <c r="R9" s="77"/>
      <c r="S9" s="77"/>
    </row>
    <row r="10" spans="1:22" s="168" customFormat="1" ht="27" customHeight="1" x14ac:dyDescent="0.3">
      <c r="A10" s="83" t="s">
        <v>74</v>
      </c>
      <c r="B10" s="84"/>
      <c r="C10" s="166">
        <f>+'IS segment reporting'!C10</f>
        <v>5174.1629183900004</v>
      </c>
      <c r="D10" s="167">
        <f>+'IS segment reporting'!D10</f>
        <v>6923.6268540800002</v>
      </c>
      <c r="E10" s="167">
        <f t="shared" ref="E10:E24" si="0">C10-D10</f>
        <v>-1749.4639356899997</v>
      </c>
      <c r="F10" s="88">
        <f>IF(OR(AND(C10&lt;0,D10&gt;0),AND(C10&gt;0,D10&lt;0)),"–",IF(AND(C10=0,D10=0),"–",IF(AND(C10&lt;&gt;0,D10=0),"–",IF(D10&lt;0,IF(E10/-D10*100&gt;1000,"&gt;1.000,0",IF(E10/-D10*100&lt;-1000,"&lt;-1.000,0",E10/-D10*100)),IF(E10/D10*100&gt;1000,"&gt;1.000,0",IF(E10/D10*100&lt;-1000,"&lt;-1.000,0",E10/D10*100))))))</f>
        <v>-25.26802747405522</v>
      </c>
      <c r="G10" s="166">
        <f>+'IS segment reporting'!E10</f>
        <v>9940.3651192100006</v>
      </c>
      <c r="H10" s="167">
        <f>+'IS segment reporting'!F10</f>
        <v>8781.4579214599999</v>
      </c>
      <c r="I10" s="167">
        <f t="shared" ref="I10:I24" si="1">G10-H10</f>
        <v>1158.9071977500007</v>
      </c>
      <c r="J10" s="88">
        <f>IF(OR(AND(G10&lt;0,H10&gt;0),AND(G10&gt;0,H10&lt;0)),"–",IF(AND(G10=0,H10=0),"–",IF(AND(G10&lt;&gt;0,H10=0),"–",IF(H10&lt;0,IF(I10/-H10*100&gt;1000,"&gt;1.000,0",IF(I10/-H10*100&lt;-1000,"&lt;-1.000,0",I10/-H10*100)),IF(I10/H10*100&gt;1000,"&gt;1.000,0",IF(I10/H10*100&lt;-1000,"&lt;-1.000,0",I10/H10*100))))))</f>
        <v>13.197207207676531</v>
      </c>
      <c r="K10" s="166">
        <f>+C10+G10</f>
        <v>15114.528037600001</v>
      </c>
      <c r="L10" s="167">
        <f>+D10+H10</f>
        <v>15705.084775539999</v>
      </c>
      <c r="M10" s="167">
        <f t="shared" ref="M10:M24" si="2">K10-L10</f>
        <v>-590.55673793999813</v>
      </c>
      <c r="N10" s="88">
        <f>IF(OR(AND(K10&lt;0,L10&gt;0),AND(K10&gt;0,L10&lt;0)),"–",IF(AND(K10=0,L10=0),"–",IF(AND(K10&lt;&gt;0,L10=0),"–",IF(L10&lt;0,IF(M10/-L10*100&gt;1000,"&gt;1.000,0",IF(M10/-L10*100&lt;-1000,"&lt;-1.000,0",M10/-L10*100)),IF(M10/L10*100&gt;1000,"&gt;1.000,0",IF(M10/L10*100&lt;-1000,"&lt;-1.000,0",M10/L10*100))))))</f>
        <v>-3.7602900358727451</v>
      </c>
      <c r="P10" s="285"/>
      <c r="Q10" s="286"/>
      <c r="R10" s="89"/>
      <c r="S10" s="89"/>
    </row>
    <row r="11" spans="1:22" s="74" customFormat="1" ht="27" customHeight="1" x14ac:dyDescent="0.25">
      <c r="A11" s="91" t="s">
        <v>49</v>
      </c>
      <c r="B11" s="91" t="s">
        <v>111</v>
      </c>
      <c r="C11" s="141">
        <f>+'IS segment reporting'!C11</f>
        <v>4815.97515836</v>
      </c>
      <c r="D11" s="169">
        <f>+'IS segment reporting'!D11</f>
        <v>6833.3104773100004</v>
      </c>
      <c r="E11" s="169">
        <f t="shared" si="0"/>
        <v>-2017.3353189500003</v>
      </c>
      <c r="F11" s="88">
        <f t="shared" ref="F11:F24" si="3">IF(OR(AND(C11&lt;0,D11&gt;0),AND(C11&gt;0,D11&lt;0)),"–",IF(AND(C11=0,D11=0),"–",IF(AND(C11&lt;&gt;0,D11=0),"–",IF(D11&lt;0,IF(E11/-D11*100&gt;1000,"&gt;1.000,0",IF(E11/-D11*100&lt;-1000,"&lt;-1.000,0",E11/-D11*100)),IF(E11/D11*100&gt;1000,"&gt;1.000,0",IF(E11/D11*100&lt;-1000,"&lt;-1.000,0",E11/D11*100))))))</f>
        <v>-29.522079022291759</v>
      </c>
      <c r="G11" s="141">
        <f>+'IS segment reporting'!E11</f>
        <v>8860.2653353000005</v>
      </c>
      <c r="H11" s="169">
        <f>+'IS segment reporting'!F11</f>
        <v>8410.6468969899997</v>
      </c>
      <c r="I11" s="169">
        <f t="shared" si="1"/>
        <v>449.61843831000078</v>
      </c>
      <c r="J11" s="88">
        <f t="shared" ref="J11:J24" si="4">IF(OR(AND(G11&lt;0,H11&gt;0),AND(G11&gt;0,H11&lt;0)),"–",IF(AND(G11=0,H11=0),"–",IF(AND(G11&lt;&gt;0,H11=0),"–",IF(H11&lt;0,IF(I11/-H11*100&gt;1000,"&gt;1.000,0",IF(I11/-H11*100&lt;-1000,"&lt;-1.000,0",I11/-H11*100)),IF(I11/H11*100&gt;1000,"&gt;1.000,0",IF(I11/H11*100&lt;-1000,"&lt;-1.000,0",I11/H11*100))))))</f>
        <v>5.3458246888346972</v>
      </c>
      <c r="K11" s="141">
        <f>+C11+G11</f>
        <v>13676.24049366</v>
      </c>
      <c r="L11" s="169">
        <f>+D11+H11</f>
        <v>15243.9573743</v>
      </c>
      <c r="M11" s="169">
        <f t="shared" si="2"/>
        <v>-1567.7168806400005</v>
      </c>
      <c r="N11" s="88">
        <f t="shared" ref="N11:N24" si="5">IF(OR(AND(K11&lt;0,L11&gt;0),AND(K11&gt;0,L11&lt;0)),"–",IF(AND(K11=0,L11=0),"–",IF(AND(K11&lt;&gt;0,L11=0),"–",IF(L11&lt;0,IF(M11/-L11*100&gt;1000,"&gt;1.000,0",IF(M11/-L11*100&lt;-1000,"&lt;-1.000,0",M11/-L11*100)),IF(M11/L11*100&gt;1000,"&gt;1.000,0",IF(M11/L11*100&lt;-1000,"&lt;-1.000,0",M11/L11*100))))))</f>
        <v>-10.284185675322316</v>
      </c>
      <c r="O11" s="77"/>
      <c r="P11" s="285"/>
      <c r="Q11" s="286"/>
      <c r="R11" s="133"/>
      <c r="S11" s="133"/>
    </row>
    <row r="12" spans="1:22" s="74" customFormat="1" ht="27" customHeight="1" x14ac:dyDescent="0.25">
      <c r="A12" s="143" t="s">
        <v>50</v>
      </c>
      <c r="B12" s="144" t="s">
        <v>152</v>
      </c>
      <c r="C12" s="141">
        <f>+'IS segment reporting'!C12</f>
        <v>284.61670900000001</v>
      </c>
      <c r="D12" s="169">
        <f>+'IS segment reporting'!D12</f>
        <v>313.30329699999999</v>
      </c>
      <c r="E12" s="169">
        <f t="shared" si="0"/>
        <v>-28.686587999999972</v>
      </c>
      <c r="F12" s="88">
        <f t="shared" si="3"/>
        <v>-9.1561717590223672</v>
      </c>
      <c r="G12" s="141">
        <f>+'IS segment reporting'!E12</f>
        <v>539.31005300000004</v>
      </c>
      <c r="H12" s="169">
        <f>+'IS segment reporting'!F12</f>
        <v>532.60009500000001</v>
      </c>
      <c r="I12" s="169">
        <f t="shared" si="1"/>
        <v>6.7099580000000287</v>
      </c>
      <c r="J12" s="88">
        <f t="shared" si="4"/>
        <v>1.2598491932300591</v>
      </c>
      <c r="K12" s="141">
        <f t="shared" ref="K12:L15" si="6">+C12+G12</f>
        <v>823.92676200000005</v>
      </c>
      <c r="L12" s="169">
        <f t="shared" si="6"/>
        <v>845.90339199999994</v>
      </c>
      <c r="M12" s="169">
        <f t="shared" si="2"/>
        <v>-21.976629999999886</v>
      </c>
      <c r="N12" s="88">
        <f t="shared" si="5"/>
        <v>-2.5980070783307472</v>
      </c>
      <c r="O12" s="77"/>
      <c r="P12" s="285"/>
      <c r="Q12" s="286"/>
      <c r="R12" s="133"/>
      <c r="S12" s="133"/>
    </row>
    <row r="13" spans="1:22" s="74" customFormat="1" ht="27" customHeight="1" x14ac:dyDescent="0.25">
      <c r="A13" s="91" t="s">
        <v>51</v>
      </c>
      <c r="B13" s="144" t="s">
        <v>79</v>
      </c>
      <c r="C13" s="141">
        <f>+'IS segment reporting'!C13</f>
        <v>-3785.5244676000002</v>
      </c>
      <c r="D13" s="169">
        <f>+'IS segment reporting'!D13</f>
        <v>-5677.6999786699998</v>
      </c>
      <c r="E13" s="169">
        <f t="shared" si="0"/>
        <v>1892.1755110699996</v>
      </c>
      <c r="F13" s="88">
        <f t="shared" si="3"/>
        <v>33.326444126645121</v>
      </c>
      <c r="G13" s="141">
        <f>+'IS segment reporting'!E13</f>
        <v>-5501.7945157900003</v>
      </c>
      <c r="H13" s="169">
        <f>+'IS segment reporting'!F13</f>
        <v>-5245.7078934499996</v>
      </c>
      <c r="I13" s="169">
        <f t="shared" si="1"/>
        <v>-256.08662234000076</v>
      </c>
      <c r="J13" s="88">
        <f t="shared" si="4"/>
        <v>-4.881831538118254</v>
      </c>
      <c r="K13" s="141">
        <f t="shared" si="6"/>
        <v>-9287.3189833899996</v>
      </c>
      <c r="L13" s="169">
        <f t="shared" si="6"/>
        <v>-10923.407872119999</v>
      </c>
      <c r="M13" s="169">
        <f t="shared" si="2"/>
        <v>1636.0888887299989</v>
      </c>
      <c r="N13" s="88">
        <f t="shared" si="5"/>
        <v>14.97782475838714</v>
      </c>
      <c r="O13" s="77"/>
      <c r="P13" s="285"/>
      <c r="Q13" s="286"/>
      <c r="R13" s="133"/>
      <c r="S13" s="133"/>
    </row>
    <row r="14" spans="1:22" s="74" customFormat="1" ht="27" customHeight="1" x14ac:dyDescent="0.25">
      <c r="A14" s="143" t="s">
        <v>52</v>
      </c>
      <c r="B14" s="146" t="s">
        <v>112</v>
      </c>
      <c r="C14" s="141">
        <f>+'IS segment reporting'!C14</f>
        <v>-1019.2615412500001</v>
      </c>
      <c r="D14" s="169">
        <f>+'IS segment reporting'!D14</f>
        <v>-1260.1665065300001</v>
      </c>
      <c r="E14" s="169">
        <f t="shared" si="0"/>
        <v>240.90496528000006</v>
      </c>
      <c r="F14" s="88">
        <f t="shared" si="3"/>
        <v>19.11691542599057</v>
      </c>
      <c r="G14" s="141">
        <f>+'IS segment reporting'!E14</f>
        <v>-2965.15145975</v>
      </c>
      <c r="H14" s="169">
        <f>+'IS segment reporting'!F14</f>
        <v>-2772.8189543799999</v>
      </c>
      <c r="I14" s="169">
        <f t="shared" si="1"/>
        <v>-192.33250537000004</v>
      </c>
      <c r="J14" s="88">
        <f t="shared" si="4"/>
        <v>-6.9363528068137228</v>
      </c>
      <c r="K14" s="141">
        <f t="shared" si="6"/>
        <v>-3984.4130009999999</v>
      </c>
      <c r="L14" s="169">
        <f t="shared" si="6"/>
        <v>-4032.9854609100003</v>
      </c>
      <c r="M14" s="169">
        <f t="shared" si="2"/>
        <v>48.572459910000362</v>
      </c>
      <c r="N14" s="88">
        <f t="shared" si="5"/>
        <v>1.2043797425205818</v>
      </c>
      <c r="O14" s="77"/>
      <c r="P14" s="285"/>
      <c r="Q14" s="286"/>
      <c r="R14" s="133"/>
      <c r="S14" s="133"/>
    </row>
    <row r="15" spans="1:22" s="171" customFormat="1" ht="27" customHeight="1" x14ac:dyDescent="0.25">
      <c r="A15" s="147" t="s">
        <v>53</v>
      </c>
      <c r="B15" s="148" t="s">
        <v>82</v>
      </c>
      <c r="C15" s="141">
        <f>+'IS segment reporting'!C15</f>
        <v>295.80585851000001</v>
      </c>
      <c r="D15" s="170">
        <f>+'IS segment reporting'!D15</f>
        <v>208.74728911</v>
      </c>
      <c r="E15" s="170">
        <f t="shared" si="0"/>
        <v>87.05856940000001</v>
      </c>
      <c r="F15" s="97">
        <f t="shared" si="3"/>
        <v>41.705245500996298</v>
      </c>
      <c r="G15" s="141">
        <f>+'IS segment reporting'!E15</f>
        <v>932.62941276000004</v>
      </c>
      <c r="H15" s="170">
        <f>+'IS segment reporting'!F15</f>
        <v>924.72014416000002</v>
      </c>
      <c r="I15" s="170">
        <f t="shared" si="1"/>
        <v>7.9092686000000185</v>
      </c>
      <c r="J15" s="97">
        <f t="shared" si="4"/>
        <v>0.85531483767823224</v>
      </c>
      <c r="K15" s="141">
        <f t="shared" si="6"/>
        <v>1228.4352712700002</v>
      </c>
      <c r="L15" s="170">
        <f t="shared" si="6"/>
        <v>1133.4674332700001</v>
      </c>
      <c r="M15" s="170">
        <f t="shared" si="2"/>
        <v>94.967838000000029</v>
      </c>
      <c r="N15" s="97">
        <f t="shared" si="5"/>
        <v>8.3785237416149041</v>
      </c>
      <c r="O15" s="98"/>
      <c r="P15" s="285"/>
      <c r="Q15" s="286"/>
      <c r="R15" s="150"/>
      <c r="S15" s="150"/>
    </row>
    <row r="16" spans="1:22" s="74" customFormat="1" ht="27" customHeight="1" x14ac:dyDescent="0.25">
      <c r="A16" s="143" t="s">
        <v>54</v>
      </c>
      <c r="B16" s="91" t="s">
        <v>83</v>
      </c>
      <c r="C16" s="141">
        <f>+'IS segment reporting'!C16</f>
        <v>509.93291489000001</v>
      </c>
      <c r="D16" s="169">
        <f>+'IS segment reporting'!D16</f>
        <v>452.61625257999998</v>
      </c>
      <c r="E16" s="169">
        <f t="shared" si="0"/>
        <v>57.316662310000027</v>
      </c>
      <c r="F16" s="88">
        <f t="shared" si="3"/>
        <v>12.663412324078951</v>
      </c>
      <c r="G16" s="141">
        <f>+'IS segment reporting'!E16</f>
        <v>900.45951672000001</v>
      </c>
      <c r="H16" s="169">
        <f>+'IS segment reporting'!F16</f>
        <v>956.95875992000003</v>
      </c>
      <c r="I16" s="169">
        <f t="shared" si="1"/>
        <v>-56.499243200000024</v>
      </c>
      <c r="J16" s="88">
        <f t="shared" si="4"/>
        <v>-5.9040415915857496</v>
      </c>
      <c r="K16" s="141">
        <f>+C16+G16</f>
        <v>1410.3924316100001</v>
      </c>
      <c r="L16" s="169">
        <f>+D16+H16</f>
        <v>1409.5750125</v>
      </c>
      <c r="M16" s="169">
        <f t="shared" si="2"/>
        <v>0.81741911000017353</v>
      </c>
      <c r="N16" s="88">
        <f t="shared" si="5"/>
        <v>5.7990465406336338E-2</v>
      </c>
      <c r="O16" s="77"/>
      <c r="P16" s="285"/>
      <c r="Q16" s="286"/>
      <c r="R16" s="133"/>
      <c r="S16" s="133"/>
    </row>
    <row r="17" spans="1:19" s="74" customFormat="1" ht="27" customHeight="1" x14ac:dyDescent="0.25">
      <c r="A17" s="143" t="s">
        <v>55</v>
      </c>
      <c r="B17" s="144" t="s">
        <v>129</v>
      </c>
      <c r="C17" s="141">
        <f>+'IS segment reporting'!C17</f>
        <v>8.0989551500000001</v>
      </c>
      <c r="D17" s="169">
        <f>+'IS segment reporting'!D17</f>
        <v>11.980822460000001</v>
      </c>
      <c r="E17" s="169">
        <f t="shared" si="0"/>
        <v>-3.8818673100000005</v>
      </c>
      <c r="F17" s="88">
        <f t="shared" si="3"/>
        <v>-32.400674686235192</v>
      </c>
      <c r="G17" s="141">
        <f>+'IS segment reporting'!E17</f>
        <v>-36.288502780000002</v>
      </c>
      <c r="H17" s="169">
        <f>+'IS segment reporting'!F17</f>
        <v>-93.134965789999995</v>
      </c>
      <c r="I17" s="169">
        <f t="shared" si="1"/>
        <v>56.846463009999994</v>
      </c>
      <c r="J17" s="88">
        <f t="shared" si="4"/>
        <v>61.036649906735306</v>
      </c>
      <c r="K17" s="141">
        <f t="shared" ref="K17:L19" si="7">+C17+G17</f>
        <v>-28.18954763</v>
      </c>
      <c r="L17" s="169">
        <f t="shared" si="7"/>
        <v>-81.154143329999997</v>
      </c>
      <c r="M17" s="169">
        <f t="shared" si="2"/>
        <v>52.964595699999997</v>
      </c>
      <c r="N17" s="88">
        <f t="shared" si="5"/>
        <v>65.264191730332442</v>
      </c>
      <c r="O17" s="77"/>
      <c r="P17" s="285"/>
      <c r="Q17" s="286"/>
      <c r="R17" s="133"/>
      <c r="S17" s="133"/>
    </row>
    <row r="18" spans="1:19" s="74" customFormat="1" ht="27" customHeight="1" x14ac:dyDescent="0.25">
      <c r="A18" s="143" t="s">
        <v>56</v>
      </c>
      <c r="B18" s="144" t="s">
        <v>113</v>
      </c>
      <c r="C18" s="141">
        <f>+'IS segment reporting'!C18</f>
        <v>15.45312362</v>
      </c>
      <c r="D18" s="169">
        <f>+'IS segment reporting'!D18</f>
        <v>8.0698179200000002</v>
      </c>
      <c r="E18" s="169">
        <f t="shared" si="0"/>
        <v>7.3833056999999993</v>
      </c>
      <c r="F18" s="88">
        <f t="shared" si="3"/>
        <v>91.492841265989782</v>
      </c>
      <c r="G18" s="141">
        <f>+'IS segment reporting'!E18</f>
        <v>-42.318339850000001</v>
      </c>
      <c r="H18" s="169">
        <f>+'IS segment reporting'!F18</f>
        <v>-45.014901369999997</v>
      </c>
      <c r="I18" s="169">
        <f t="shared" si="1"/>
        <v>2.6965615199999959</v>
      </c>
      <c r="J18" s="88">
        <f t="shared" si="4"/>
        <v>5.9903752711476752</v>
      </c>
      <c r="K18" s="141">
        <f t="shared" si="7"/>
        <v>-26.865216230000001</v>
      </c>
      <c r="L18" s="169">
        <f t="shared" si="7"/>
        <v>-36.945083449999998</v>
      </c>
      <c r="M18" s="169">
        <f t="shared" si="2"/>
        <v>10.079867219999997</v>
      </c>
      <c r="N18" s="88">
        <f t="shared" si="5"/>
        <v>27.283379217810367</v>
      </c>
      <c r="O18" s="77"/>
      <c r="P18" s="285"/>
      <c r="Q18" s="286"/>
      <c r="R18" s="133"/>
      <c r="S18" s="133"/>
    </row>
    <row r="19" spans="1:19" s="74" customFormat="1" ht="27" customHeight="1" x14ac:dyDescent="0.25">
      <c r="A19" s="172" t="s">
        <v>57</v>
      </c>
      <c r="B19" s="152" t="s">
        <v>153</v>
      </c>
      <c r="C19" s="141">
        <f>+'IS segment reporting'!C19</f>
        <v>-284.61670900000001</v>
      </c>
      <c r="D19" s="169">
        <f>+'IS segment reporting'!D19</f>
        <v>-313.30329699999999</v>
      </c>
      <c r="E19" s="169">
        <f t="shared" si="0"/>
        <v>28.686587999999972</v>
      </c>
      <c r="F19" s="88">
        <f t="shared" si="3"/>
        <v>9.1561717590223672</v>
      </c>
      <c r="G19" s="141">
        <f>+'IS segment reporting'!E19</f>
        <v>-539.31005300000004</v>
      </c>
      <c r="H19" s="169">
        <f>+'IS segment reporting'!F19</f>
        <v>-532.60009500000001</v>
      </c>
      <c r="I19" s="169">
        <f t="shared" si="1"/>
        <v>-6.7099580000000287</v>
      </c>
      <c r="J19" s="88">
        <f t="shared" si="4"/>
        <v>-1.2598491932300591</v>
      </c>
      <c r="K19" s="141">
        <f t="shared" si="7"/>
        <v>-823.92676200000005</v>
      </c>
      <c r="L19" s="170">
        <f t="shared" si="7"/>
        <v>-845.90339199999994</v>
      </c>
      <c r="M19" s="169">
        <f t="shared" si="2"/>
        <v>21.976629999999886</v>
      </c>
      <c r="N19" s="88">
        <f t="shared" si="5"/>
        <v>2.5980070783307472</v>
      </c>
      <c r="O19" s="77"/>
      <c r="P19" s="285"/>
      <c r="Q19" s="286"/>
      <c r="R19" s="133"/>
      <c r="S19" s="133"/>
    </row>
    <row r="20" spans="1:19" s="171" customFormat="1" ht="27" customHeight="1" x14ac:dyDescent="0.25">
      <c r="A20" s="147" t="s">
        <v>58</v>
      </c>
      <c r="B20" s="148" t="s">
        <v>89</v>
      </c>
      <c r="C20" s="141">
        <f>+'IS segment reporting'!C20</f>
        <v>248.86828466</v>
      </c>
      <c r="D20" s="170">
        <f>+'IS segment reporting'!D20</f>
        <v>159.36359596</v>
      </c>
      <c r="E20" s="170">
        <f t="shared" si="0"/>
        <v>89.504688700000003</v>
      </c>
      <c r="F20" s="97">
        <f t="shared" si="3"/>
        <v>56.163823463462471</v>
      </c>
      <c r="G20" s="141">
        <f>+'IS segment reporting'!E20</f>
        <v>282.54262109000001</v>
      </c>
      <c r="H20" s="170">
        <f>+'IS segment reporting'!F20</f>
        <v>286.20879775999998</v>
      </c>
      <c r="I20" s="170">
        <f t="shared" si="1"/>
        <v>-3.6661766699999703</v>
      </c>
      <c r="J20" s="97">
        <f t="shared" si="4"/>
        <v>-1.2809447853081852</v>
      </c>
      <c r="K20" s="141">
        <f>+C20+G20</f>
        <v>531.41090574999998</v>
      </c>
      <c r="L20" s="170">
        <f>+D20+H20</f>
        <v>445.57239371999998</v>
      </c>
      <c r="M20" s="170">
        <f t="shared" si="2"/>
        <v>85.838512030000004</v>
      </c>
      <c r="N20" s="97">
        <f t="shared" si="5"/>
        <v>19.264773410522686</v>
      </c>
      <c r="O20" s="98"/>
      <c r="P20" s="285"/>
      <c r="Q20" s="286"/>
      <c r="R20" s="100"/>
      <c r="S20" s="100"/>
    </row>
    <row r="21" spans="1:19" s="171" customFormat="1" ht="27" customHeight="1" x14ac:dyDescent="0.25">
      <c r="A21" s="173" t="s">
        <v>59</v>
      </c>
      <c r="B21" s="174" t="s">
        <v>90</v>
      </c>
      <c r="C21" s="141">
        <f>+'IS segment reporting'!C21</f>
        <v>544.67414316999998</v>
      </c>
      <c r="D21" s="170">
        <f>+'IS segment reporting'!D21</f>
        <v>368.11088506999999</v>
      </c>
      <c r="E21" s="170">
        <f t="shared" si="0"/>
        <v>176.56325809999998</v>
      </c>
      <c r="F21" s="97">
        <f t="shared" si="3"/>
        <v>47.964693591286952</v>
      </c>
      <c r="G21" s="141">
        <f>+'IS segment reporting'!E21</f>
        <v>1215.1720338499999</v>
      </c>
      <c r="H21" s="170">
        <f>+'IS segment reporting'!F21</f>
        <v>1210.9289419199999</v>
      </c>
      <c r="I21" s="170">
        <f t="shared" si="1"/>
        <v>4.2430919299999914</v>
      </c>
      <c r="J21" s="97">
        <f t="shared" si="4"/>
        <v>0.35039974544437896</v>
      </c>
      <c r="K21" s="141">
        <f t="shared" ref="K21:L24" si="8">+C21+G21</f>
        <v>1759.8461770199999</v>
      </c>
      <c r="L21" s="170">
        <f t="shared" si="8"/>
        <v>1579.0398269899999</v>
      </c>
      <c r="M21" s="170">
        <f t="shared" si="2"/>
        <v>180.80635002999998</v>
      </c>
      <c r="N21" s="97">
        <f t="shared" si="5"/>
        <v>11.450398333185616</v>
      </c>
      <c r="O21" s="98"/>
      <c r="P21" s="285"/>
      <c r="Q21" s="286"/>
      <c r="R21" s="100"/>
      <c r="S21" s="100"/>
    </row>
    <row r="22" spans="1:19" s="133" customFormat="1" ht="27" customHeight="1" x14ac:dyDescent="0.2">
      <c r="A22" s="143" t="s">
        <v>60</v>
      </c>
      <c r="B22" s="146" t="s">
        <v>173</v>
      </c>
      <c r="C22" s="141">
        <f>+'IS segment reporting'!C22</f>
        <v>-27.588814159999998</v>
      </c>
      <c r="D22" s="169">
        <f>+'IS segment reporting'!D22</f>
        <v>-42.178117579999999</v>
      </c>
      <c r="E22" s="169">
        <f t="shared" si="0"/>
        <v>14.58930342</v>
      </c>
      <c r="F22" s="88">
        <f t="shared" si="3"/>
        <v>34.589745244861163</v>
      </c>
      <c r="G22" s="141">
        <f>+'IS segment reporting'!E22</f>
        <v>-97.497965399999998</v>
      </c>
      <c r="H22" s="169">
        <f>+'IS segment reporting'!F22</f>
        <v>-176.00146996999999</v>
      </c>
      <c r="I22" s="169">
        <f t="shared" si="1"/>
        <v>78.50350456999999</v>
      </c>
      <c r="J22" s="88">
        <f t="shared" si="4"/>
        <v>44.603891423964335</v>
      </c>
      <c r="K22" s="141">
        <f t="shared" si="8"/>
        <v>-125.08677956</v>
      </c>
      <c r="L22" s="169">
        <f t="shared" si="8"/>
        <v>-218.17958754999998</v>
      </c>
      <c r="M22" s="169">
        <f t="shared" si="2"/>
        <v>93.092807989999983</v>
      </c>
      <c r="N22" s="88">
        <f t="shared" si="5"/>
        <v>42.667973221218972</v>
      </c>
      <c r="O22" s="89"/>
      <c r="P22" s="285"/>
      <c r="Q22" s="286"/>
      <c r="R22" s="89"/>
      <c r="S22" s="89"/>
    </row>
    <row r="23" spans="1:19" s="171" customFormat="1" ht="27" customHeight="1" x14ac:dyDescent="0.25">
      <c r="A23" s="147" t="s">
        <v>61</v>
      </c>
      <c r="B23" s="148" t="s">
        <v>94</v>
      </c>
      <c r="C23" s="141">
        <f>+'IS segment reporting'!C23</f>
        <v>-72.748481290000001</v>
      </c>
      <c r="D23" s="169">
        <f>+'IS segment reporting'!D23</f>
        <v>-88.64884275</v>
      </c>
      <c r="E23" s="169">
        <f t="shared" si="0"/>
        <v>15.900361459999999</v>
      </c>
      <c r="F23" s="88">
        <f t="shared" si="3"/>
        <v>17.936344081603931</v>
      </c>
      <c r="G23" s="141">
        <f>+'IS segment reporting'!E23</f>
        <v>-192.39011536000001</v>
      </c>
      <c r="H23" s="169">
        <f>+'IS segment reporting'!F23</f>
        <v>-177.19341785</v>
      </c>
      <c r="I23" s="169">
        <f t="shared" si="1"/>
        <v>-15.196697510000007</v>
      </c>
      <c r="J23" s="88">
        <f t="shared" si="4"/>
        <v>-8.5763329667609352</v>
      </c>
      <c r="K23" s="141">
        <f t="shared" si="8"/>
        <v>-265.13859665000001</v>
      </c>
      <c r="L23" s="169">
        <f t="shared" si="8"/>
        <v>-265.84226060000003</v>
      </c>
      <c r="M23" s="169">
        <f t="shared" si="2"/>
        <v>0.70366395000002058</v>
      </c>
      <c r="N23" s="88">
        <f t="shared" si="5"/>
        <v>0.26469228346609258</v>
      </c>
      <c r="O23" s="98"/>
      <c r="P23" s="285"/>
      <c r="Q23" s="286"/>
      <c r="R23" s="150"/>
      <c r="S23" s="150"/>
    </row>
    <row r="24" spans="1:19" s="171" customFormat="1" ht="27" customHeight="1" x14ac:dyDescent="0.25">
      <c r="A24" s="175" t="s">
        <v>62</v>
      </c>
      <c r="B24" s="175" t="s">
        <v>95</v>
      </c>
      <c r="C24" s="141">
        <f>+'IS segment reporting'!C24</f>
        <v>444.33684771999998</v>
      </c>
      <c r="D24" s="170">
        <f>+'IS segment reporting'!D24</f>
        <v>237.28392471000001</v>
      </c>
      <c r="E24" s="170">
        <f t="shared" si="0"/>
        <v>207.05292300999997</v>
      </c>
      <c r="F24" s="97">
        <f t="shared" si="3"/>
        <v>87.259566050693365</v>
      </c>
      <c r="G24" s="141">
        <f>+'IS segment reporting'!E24</f>
        <v>925.28395308999995</v>
      </c>
      <c r="H24" s="170">
        <f>+'IS segment reporting'!F24</f>
        <v>857.73405413</v>
      </c>
      <c r="I24" s="170">
        <f t="shared" si="1"/>
        <v>67.54989895999995</v>
      </c>
      <c r="J24" s="97">
        <f t="shared" si="4"/>
        <v>7.8753896542577912</v>
      </c>
      <c r="K24" s="141">
        <f t="shared" si="8"/>
        <v>1369.62080081</v>
      </c>
      <c r="L24" s="170">
        <f t="shared" si="8"/>
        <v>1095.0179788400001</v>
      </c>
      <c r="M24" s="170">
        <f t="shared" si="2"/>
        <v>274.60282196999992</v>
      </c>
      <c r="N24" s="97">
        <f t="shared" si="5"/>
        <v>25.077471537124769</v>
      </c>
      <c r="O24" s="98"/>
      <c r="P24" s="285"/>
      <c r="Q24" s="286"/>
      <c r="R24" s="150"/>
      <c r="S24" s="150"/>
    </row>
    <row r="25" spans="1:19" s="74" customFormat="1" ht="23.25" customHeight="1" x14ac:dyDescent="0.25">
      <c r="B25" s="176"/>
      <c r="C25" s="153"/>
      <c r="D25" s="153"/>
      <c r="N25" s="77"/>
      <c r="O25" s="275"/>
      <c r="P25" s="285"/>
      <c r="Q25" s="286"/>
      <c r="R25" s="61"/>
      <c r="S25" s="61"/>
    </row>
    <row r="26" spans="1:19" s="74" customFormat="1" x14ac:dyDescent="0.25">
      <c r="A26" s="154" t="s">
        <v>187</v>
      </c>
      <c r="N26" s="77"/>
      <c r="O26" s="77"/>
      <c r="P26" s="61"/>
      <c r="Q26" s="59"/>
      <c r="R26" s="61"/>
      <c r="S26" s="61"/>
    </row>
    <row r="27" spans="1:19" s="77" customFormat="1" ht="18" x14ac:dyDescent="0.25">
      <c r="A27" s="74"/>
      <c r="C27" s="177"/>
      <c r="D27" s="178"/>
      <c r="E27" s="178"/>
      <c r="F27" s="179"/>
      <c r="P27" s="59"/>
      <c r="Q27" s="59"/>
      <c r="R27" s="59"/>
      <c r="S27" s="59"/>
    </row>
    <row r="28" spans="1:19" s="77" customFormat="1" x14ac:dyDescent="0.25">
      <c r="P28" s="59"/>
      <c r="Q28" s="59"/>
      <c r="R28" s="59"/>
      <c r="S28" s="59"/>
    </row>
    <row r="29" spans="1:19" s="59" customFormat="1" x14ac:dyDescent="0.25">
      <c r="A29" s="77"/>
      <c r="B29" s="180"/>
    </row>
    <row r="30" spans="1:19" s="59" customFormat="1" x14ac:dyDescent="0.25">
      <c r="B30" s="180"/>
    </row>
    <row r="31" spans="1:19" s="59" customFormat="1" x14ac:dyDescent="0.25">
      <c r="B31" s="180"/>
    </row>
    <row r="32" spans="1:19" s="59" customFormat="1" ht="18" x14ac:dyDescent="0.25">
      <c r="B32" s="180"/>
      <c r="C32" s="177"/>
      <c r="D32" s="178"/>
      <c r="E32" s="178"/>
      <c r="F32" s="179"/>
    </row>
    <row r="33" spans="1:2" s="59" customFormat="1" x14ac:dyDescent="0.25">
      <c r="B33" s="180"/>
    </row>
    <row r="34" spans="1:2" x14ac:dyDescent="0.25">
      <c r="A34" s="59"/>
    </row>
    <row r="49" spans="6:10" x14ac:dyDescent="0.25">
      <c r="F49" s="182"/>
      <c r="J49" s="182"/>
    </row>
    <row r="50" spans="6:10" x14ac:dyDescent="0.25">
      <c r="F50" s="182"/>
      <c r="J50" s="182"/>
    </row>
    <row r="51" spans="6:10" x14ac:dyDescent="0.25">
      <c r="F51" s="182"/>
      <c r="J51" s="182"/>
    </row>
    <row r="52" spans="6:10" x14ac:dyDescent="0.25">
      <c r="F52" s="182"/>
      <c r="J52" s="182"/>
    </row>
    <row r="53" spans="6:10" x14ac:dyDescent="0.25">
      <c r="F53" s="182"/>
      <c r="J53" s="182"/>
    </row>
    <row r="54" spans="6:10" x14ac:dyDescent="0.25">
      <c r="F54" s="182"/>
      <c r="J54" s="182"/>
    </row>
    <row r="55" spans="6:10" x14ac:dyDescent="0.25">
      <c r="F55" s="182"/>
      <c r="J55" s="182"/>
    </row>
    <row r="56" spans="6:10" x14ac:dyDescent="0.25">
      <c r="F56" s="182"/>
      <c r="J56" s="182"/>
    </row>
    <row r="57" spans="6:10" x14ac:dyDescent="0.25">
      <c r="F57" s="182"/>
      <c r="J57" s="182"/>
    </row>
    <row r="58" spans="6:10" x14ac:dyDescent="0.25">
      <c r="F58" s="182"/>
      <c r="J58" s="182"/>
    </row>
    <row r="59" spans="6:10" x14ac:dyDescent="0.25">
      <c r="F59" s="182"/>
      <c r="J59" s="182"/>
    </row>
    <row r="60" spans="6:10" x14ac:dyDescent="0.25">
      <c r="F60" s="182"/>
    </row>
    <row r="61" spans="6:10" x14ac:dyDescent="0.25">
      <c r="F61" s="182"/>
    </row>
    <row r="62" spans="6:10" x14ac:dyDescent="0.25">
      <c r="F62" s="182"/>
    </row>
  </sheetData>
  <mergeCells count="6">
    <mergeCell ref="P1:P25"/>
    <mergeCell ref="Q1:Q25"/>
    <mergeCell ref="R1:R8"/>
    <mergeCell ref="C8:F8"/>
    <mergeCell ref="G8:J8"/>
    <mergeCell ref="K8:N8"/>
  </mergeCells>
  <pageMargins left="0.66929133858267698" right="0.39370078740157499" top="0.39370078740157499" bottom="0.78740157480314998" header="0.196850393700787" footer="0.31496062992126"/>
  <pageSetup paperSize="9" scale="61" orientation="landscape" r:id="rId1"/>
  <headerFooter>
    <oddFooter>&amp;LPrepared: Löb, 27.07.2018;
Peer Review: Hüttner, 27.07.2018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274"/>
    <pageSetUpPr fitToPage="1"/>
  </sheetPr>
  <dimension ref="A1:V28"/>
  <sheetViews>
    <sheetView showGridLines="0" zoomScale="70" zoomScaleNormal="70" zoomScaleSheetLayoutView="70" workbookViewId="0">
      <selection activeCell="E44" sqref="E44"/>
    </sheetView>
  </sheetViews>
  <sheetFormatPr baseColWidth="10" defaultColWidth="13.28515625" defaultRowHeight="15" x14ac:dyDescent="0.25"/>
  <cols>
    <col min="1" max="1" width="6" style="61" customWidth="1"/>
    <col min="2" max="2" width="63.42578125" style="181" customWidth="1"/>
    <col min="3" max="4" width="13.7109375" style="61" customWidth="1"/>
    <col min="5" max="6" width="15.7109375" style="61" customWidth="1"/>
    <col min="7" max="8" width="13.7109375" style="61" customWidth="1"/>
    <col min="9" max="10" width="15.7109375" style="61" customWidth="1"/>
    <col min="11" max="12" width="13.7109375" style="61" customWidth="1"/>
    <col min="13" max="13" width="15.7109375" style="61" customWidth="1"/>
    <col min="14" max="14" width="15.7109375" style="59" customWidth="1"/>
    <col min="15" max="15" width="6.42578125" style="59" customWidth="1"/>
    <col min="16" max="16" width="5.7109375" style="61" customWidth="1"/>
    <col min="17" max="17" width="6.28515625" style="59" customWidth="1"/>
    <col min="18" max="18" width="3.7109375" style="61" customWidth="1"/>
    <col min="19" max="19" width="3.140625" style="61" customWidth="1"/>
    <col min="20" max="16384" width="13.28515625" style="61"/>
  </cols>
  <sheetData>
    <row r="1" spans="1:22" ht="18" customHeight="1" x14ac:dyDescent="0.25">
      <c r="B1" s="61"/>
      <c r="N1" s="61"/>
      <c r="O1" s="61"/>
      <c r="P1" s="285" t="str">
        <f>A4</f>
        <v>Q2 2018 vs. Q2 2017</v>
      </c>
      <c r="Q1" s="286" t="s">
        <v>101</v>
      </c>
      <c r="R1" s="287" t="s">
        <v>70</v>
      </c>
      <c r="S1" s="64"/>
      <c r="T1" s="155"/>
      <c r="U1" s="156"/>
      <c r="V1" s="156"/>
    </row>
    <row r="2" spans="1:22" ht="15" customHeight="1" x14ac:dyDescent="0.25">
      <c r="A2" s="61" t="s">
        <v>70</v>
      </c>
      <c r="B2" s="61"/>
      <c r="N2" s="61"/>
      <c r="O2" s="61"/>
      <c r="P2" s="285"/>
      <c r="Q2" s="286"/>
      <c r="R2" s="287"/>
      <c r="S2" s="64"/>
      <c r="T2" s="155"/>
      <c r="U2" s="156"/>
      <c r="V2" s="156"/>
    </row>
    <row r="3" spans="1:22" s="59" customFormat="1" ht="27.6" x14ac:dyDescent="0.45">
      <c r="A3" s="66" t="s">
        <v>101</v>
      </c>
      <c r="P3" s="285"/>
      <c r="Q3" s="286"/>
      <c r="R3" s="287"/>
      <c r="S3" s="64"/>
      <c r="T3" s="157"/>
      <c r="U3" s="158"/>
      <c r="V3" s="158"/>
    </row>
    <row r="4" spans="1:22" s="70" customFormat="1" ht="28.2" thickBot="1" x14ac:dyDescent="0.5">
      <c r="A4" s="68" t="str">
        <f>SUBSTITUTE(C9&amp;" vs. "&amp;D9,CHAR(10)," ")</f>
        <v>Q2 2018 vs. Q2 2017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P4" s="285"/>
      <c r="Q4" s="286"/>
      <c r="R4" s="287"/>
      <c r="S4" s="64"/>
      <c r="T4" s="159"/>
      <c r="U4" s="160"/>
      <c r="V4" s="160"/>
    </row>
    <row r="5" spans="1:22" s="74" customForma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77"/>
      <c r="P5" s="285"/>
      <c r="Q5" s="286"/>
      <c r="R5" s="287"/>
      <c r="S5" s="64"/>
    </row>
    <row r="6" spans="1:22" s="74" customFormat="1" ht="15.6" x14ac:dyDescent="0.3">
      <c r="A6" s="161"/>
      <c r="D6" s="76"/>
      <c r="E6" s="75"/>
      <c r="F6" s="76"/>
      <c r="N6" s="77"/>
      <c r="O6" s="77"/>
      <c r="P6" s="285"/>
      <c r="Q6" s="286"/>
      <c r="R6" s="287"/>
      <c r="S6" s="64"/>
    </row>
    <row r="7" spans="1:22" s="74" customFormat="1" ht="14.25" customHeight="1" x14ac:dyDescent="0.25">
      <c r="B7" s="78"/>
      <c r="C7" s="162"/>
      <c r="D7" s="162"/>
      <c r="E7" s="162"/>
      <c r="G7" s="162"/>
      <c r="H7" s="162"/>
      <c r="I7" s="162"/>
      <c r="N7" s="77"/>
      <c r="O7" s="77"/>
      <c r="P7" s="285"/>
      <c r="Q7" s="286"/>
      <c r="R7" s="287"/>
      <c r="S7" s="64"/>
    </row>
    <row r="8" spans="1:22" s="74" customFormat="1" ht="18" customHeight="1" thickBot="1" x14ac:dyDescent="0.3">
      <c r="A8" s="131" t="s">
        <v>71</v>
      </c>
      <c r="B8" s="132"/>
      <c r="C8" s="288" t="s">
        <v>144</v>
      </c>
      <c r="D8" s="288"/>
      <c r="E8" s="288"/>
      <c r="F8" s="288"/>
      <c r="G8" s="288" t="s">
        <v>127</v>
      </c>
      <c r="H8" s="288"/>
      <c r="I8" s="288"/>
      <c r="J8" s="288"/>
      <c r="K8" s="288" t="s">
        <v>128</v>
      </c>
      <c r="L8" s="288"/>
      <c r="M8" s="288"/>
      <c r="N8" s="288"/>
      <c r="O8" s="77"/>
      <c r="P8" s="285"/>
      <c r="Q8" s="286"/>
      <c r="R8" s="287"/>
      <c r="S8" s="64"/>
    </row>
    <row r="9" spans="1:22" s="74" customFormat="1" ht="45" customHeight="1" x14ac:dyDescent="0.3">
      <c r="A9" s="83"/>
      <c r="B9" s="84"/>
      <c r="C9" s="163" t="str">
        <f>'IS segment reporting (Q)'!C9</f>
        <v>Q2 2018</v>
      </c>
      <c r="D9" s="164" t="str">
        <f>'IS segment reporting (Q)'!D9</f>
        <v>Q2 2017</v>
      </c>
      <c r="E9" s="164" t="s">
        <v>72</v>
      </c>
      <c r="F9" s="165" t="s">
        <v>73</v>
      </c>
      <c r="G9" s="163" t="str">
        <f>C9</f>
        <v>Q2 2018</v>
      </c>
      <c r="H9" s="164" t="str">
        <f>D9</f>
        <v>Q2 2017</v>
      </c>
      <c r="I9" s="164" t="s">
        <v>72</v>
      </c>
      <c r="J9" s="165" t="s">
        <v>73</v>
      </c>
      <c r="K9" s="163" t="str">
        <f>C9</f>
        <v>Q2 2018</v>
      </c>
      <c r="L9" s="164" t="str">
        <f>D9</f>
        <v>Q2 2017</v>
      </c>
      <c r="M9" s="164" t="s">
        <v>72</v>
      </c>
      <c r="N9" s="165" t="s">
        <v>73</v>
      </c>
      <c r="O9" s="77"/>
      <c r="P9" s="285"/>
      <c r="Q9" s="286"/>
      <c r="R9" s="77"/>
      <c r="S9" s="77"/>
    </row>
    <row r="10" spans="1:22" s="168" customFormat="1" ht="27" customHeight="1" x14ac:dyDescent="0.3">
      <c r="A10" s="83" t="s">
        <v>74</v>
      </c>
      <c r="B10" s="84"/>
      <c r="C10" s="166">
        <f>+'IS segment reporting (Q)'!C10</f>
        <v>2308.8244343199999</v>
      </c>
      <c r="D10" s="167">
        <f>+'IS segment reporting (Q)'!D10</f>
        <v>3435.68076268</v>
      </c>
      <c r="E10" s="167">
        <f t="shared" ref="E10:E24" si="0">C10-D10</f>
        <v>-1126.8563283600001</v>
      </c>
      <c r="F10" s="88">
        <f>IF(OR(AND(C10&lt;0,D10&gt;0),AND(C10&gt;0,D10&lt;0)),"–",IF(AND(C10=0,D10=0),"–",IF(AND(C10&lt;&gt;0,D10=0),"–",IF(D10&lt;0,IF(E10/-D10*100&gt;1000,"&gt;1.000,0",IF(E10/-D10*100&lt;-1000,"&lt;-1.000,0",E10/-D10*100)),IF(E10/D10*100&gt;1000,"&gt;1.000,0",IF(E10/D10*100&lt;-1000,"&lt;-1.000,0",E10/D10*100))))))</f>
        <v>-32.798633115173267</v>
      </c>
      <c r="G10" s="166">
        <f>+'IS segment reporting (Q)'!E10</f>
        <v>4623.1159819799996</v>
      </c>
      <c r="H10" s="167">
        <f>+'IS segment reporting (Q)'!F10</f>
        <v>4223.0575052499998</v>
      </c>
      <c r="I10" s="167">
        <f t="shared" ref="I10:I24" si="1">G10-H10</f>
        <v>400.05847672999971</v>
      </c>
      <c r="J10" s="88">
        <f>IF(OR(AND(G10&lt;0,H10&gt;0),AND(G10&gt;0,H10&lt;0)),"–",IF(AND(G10=0,H10=0),"–",IF(AND(G10&lt;&gt;0,H10=0),"–",IF(H10&lt;0,IF(I10/-H10*100&gt;1000,"&gt;1.000,0",IF(I10/-H10*100&lt;-1000,"&lt;-1.000,0",I10/-H10*100)),IF(I10/H10*100&gt;1000,"&gt;1.000,0",IF(I10/H10*100&lt;-1000,"&lt;-1.000,0",I10/H10*100))))))</f>
        <v>9.4731951017161613</v>
      </c>
      <c r="K10" s="166">
        <f>+C10+G10</f>
        <v>6931.9404162999999</v>
      </c>
      <c r="L10" s="167">
        <f>+D10+H10</f>
        <v>7658.7382679299999</v>
      </c>
      <c r="M10" s="167">
        <f t="shared" ref="M10:M24" si="2">K10-L10</f>
        <v>-726.79785162999997</v>
      </c>
      <c r="N10" s="88">
        <f>IF(OR(AND(K10&lt;0,L10&gt;0),AND(K10&gt;0,L10&lt;0)),"–",IF(AND(K10=0,L10=0),"–",IF(AND(K10&lt;&gt;0,L10=0),"–",IF(L10&lt;0,IF(M10/-L10*100&gt;1000,"&gt;1.000,0",IF(M10/-L10*100&lt;-1000,"&lt;-1.000,0",M10/-L10*100)),IF(M10/L10*100&gt;1000,"&gt;1.000,0",IF(M10/L10*100&lt;-1000,"&lt;-1.000,0",M10/L10*100))))))</f>
        <v>-9.4897857349868477</v>
      </c>
      <c r="P10" s="285"/>
      <c r="Q10" s="286"/>
      <c r="R10" s="89"/>
      <c r="S10" s="89"/>
    </row>
    <row r="11" spans="1:22" s="74" customFormat="1" ht="27" customHeight="1" x14ac:dyDescent="0.25">
      <c r="A11" s="91" t="s">
        <v>49</v>
      </c>
      <c r="B11" s="91" t="s">
        <v>111</v>
      </c>
      <c r="C11" s="141">
        <f>+'IS segment reporting (Q)'!C11</f>
        <v>2057.5210978</v>
      </c>
      <c r="D11" s="169">
        <f>+'IS segment reporting (Q)'!D11</f>
        <v>3350.96710923</v>
      </c>
      <c r="E11" s="169">
        <f t="shared" si="0"/>
        <v>-1293.44601143</v>
      </c>
      <c r="F11" s="88">
        <f>IF(OR(AND(C11&lt;0,D11&gt;0),AND(C11&gt;0,D11&lt;0)),"–",IF(AND(C11=0,D11=0),"–",IF(AND(C11&lt;&gt;0,D11=0),"–",IF(D11&lt;0,IF(E11/-D11*100&gt;1000,"&gt;1.000,0",IF(E11/-D11*100&lt;-1000,"&lt;-1.000,0",E11/-D11*100)),IF(E11/D11*100&gt;1000,"&gt;1.000,0",IF(E11/D11*100&lt;-1000,"&lt;-1.000,0",E11/D11*100))))))</f>
        <v>-38.599185526688558</v>
      </c>
      <c r="G11" s="141">
        <f>+'IS segment reporting (Q)'!E11</f>
        <v>4543.6906411299997</v>
      </c>
      <c r="H11" s="169">
        <f>+'IS segment reporting (Q)'!F11</f>
        <v>4206.1574141600004</v>
      </c>
      <c r="I11" s="169">
        <f t="shared" si="1"/>
        <v>337.5332269699993</v>
      </c>
      <c r="J11" s="88">
        <f t="shared" ref="J11:J24" si="3">IF(OR(AND(G11&lt;0,H11&gt;0),AND(G11&gt;0,H11&lt;0)),"–",IF(AND(G11=0,H11=0),"–",IF(AND(G11&lt;&gt;0,H11=0),"–",IF(H11&lt;0,IF(I11/-H11*100&gt;1000,"&gt;1.000,0",IF(I11/-H11*100&lt;-1000,"&lt;-1.000,0",I11/-H11*100)),IF(I11/H11*100&gt;1000,"&gt;1.000,0",IF(I11/H11*100&lt;-1000,"&lt;-1.000,0",I11/H11*100))))))</f>
        <v>8.0247407249594609</v>
      </c>
      <c r="K11" s="141">
        <f>+C11+G11</f>
        <v>6601.2117389300001</v>
      </c>
      <c r="L11" s="169">
        <f>+D11+H11</f>
        <v>7557.1245233900008</v>
      </c>
      <c r="M11" s="169">
        <f t="shared" si="2"/>
        <v>-955.91278446000069</v>
      </c>
      <c r="N11" s="88">
        <f t="shared" ref="N11:N24" si="4">IF(OR(AND(K11&lt;0,L11&gt;0),AND(K11&gt;0,L11&lt;0)),"–",IF(AND(K11=0,L11=0),"–",IF(AND(K11&lt;&gt;0,L11=0),"–",IF(L11&lt;0,IF(M11/-L11*100&gt;1000,"&gt;1.000,0",IF(M11/-L11*100&lt;-1000,"&lt;-1.000,0",M11/-L11*100)),IF(M11/L11*100&gt;1000,"&gt;1.000,0",IF(M11/L11*100&lt;-1000,"&lt;-1.000,0",M11/L11*100))))))</f>
        <v>-12.649160160076256</v>
      </c>
      <c r="O11" s="77"/>
      <c r="P11" s="285"/>
      <c r="Q11" s="286"/>
      <c r="R11" s="133"/>
      <c r="S11" s="133"/>
    </row>
    <row r="12" spans="1:22" s="74" customFormat="1" ht="27" customHeight="1" x14ac:dyDescent="0.25">
      <c r="A12" s="143" t="s">
        <v>50</v>
      </c>
      <c r="B12" s="144" t="s">
        <v>152</v>
      </c>
      <c r="C12" s="141">
        <f>+'IS segment reporting (Q)'!C12</f>
        <v>146.16718499999999</v>
      </c>
      <c r="D12" s="169">
        <f>+'IS segment reporting (Q)'!D12</f>
        <v>150.74452099999999</v>
      </c>
      <c r="E12" s="169">
        <f t="shared" si="0"/>
        <v>-4.5773360000000025</v>
      </c>
      <c r="F12" s="88">
        <f t="shared" ref="F12:F24" si="5">IF(OR(AND(C12&lt;0,D12&gt;0),AND(C12&gt;0,D12&lt;0)),"–",IF(AND(C12=0,D12=0),"–",IF(AND(C12&lt;&gt;0,D12=0),"–",IF(D12&lt;0,IF(E12/-D12*100&gt;1000,"&gt;1.000,0",IF(E12/-D12*100&lt;-1000,"&lt;-1.000,0",E12/-D12*100)),IF(E12/D12*100&gt;1000,"&gt;1.000,0",IF(E12/D12*100&lt;-1000,"&lt;-1.000,0",E12/D12*100))))))</f>
        <v>-3.03648581695384</v>
      </c>
      <c r="G12" s="141">
        <f>+'IS segment reporting (Q)'!E12</f>
        <v>278.38935300000003</v>
      </c>
      <c r="H12" s="169">
        <f>+'IS segment reporting (Q)'!F12</f>
        <v>267.64584300000001</v>
      </c>
      <c r="I12" s="169">
        <f t="shared" si="1"/>
        <v>10.743510000000015</v>
      </c>
      <c r="J12" s="88">
        <f t="shared" si="3"/>
        <v>4.0140769158144609</v>
      </c>
      <c r="K12" s="141">
        <f t="shared" ref="K12:L15" si="6">+C12+G12</f>
        <v>424.55653800000005</v>
      </c>
      <c r="L12" s="169">
        <f t="shared" si="6"/>
        <v>418.39036399999998</v>
      </c>
      <c r="M12" s="169">
        <f t="shared" si="2"/>
        <v>6.1661740000000691</v>
      </c>
      <c r="N12" s="88">
        <f t="shared" si="4"/>
        <v>1.4737848981627286</v>
      </c>
      <c r="O12" s="77"/>
      <c r="P12" s="285"/>
      <c r="Q12" s="286"/>
      <c r="R12" s="133"/>
      <c r="S12" s="133"/>
    </row>
    <row r="13" spans="1:22" s="74" customFormat="1" ht="27" customHeight="1" x14ac:dyDescent="0.25">
      <c r="A13" s="91" t="s">
        <v>51</v>
      </c>
      <c r="B13" s="144" t="s">
        <v>79</v>
      </c>
      <c r="C13" s="141">
        <f>+'IS segment reporting (Q)'!C13</f>
        <v>-1631.2671201200001</v>
      </c>
      <c r="D13" s="169">
        <f>+'IS segment reporting (Q)'!D13</f>
        <v>-2847.4254693600001</v>
      </c>
      <c r="E13" s="169">
        <f t="shared" si="0"/>
        <v>1216.15834924</v>
      </c>
      <c r="F13" s="88">
        <f t="shared" si="5"/>
        <v>42.710805333680923</v>
      </c>
      <c r="G13" s="141">
        <f>+'IS segment reporting (Q)'!E13</f>
        <v>-3138.8834408100001</v>
      </c>
      <c r="H13" s="169">
        <f>+'IS segment reporting (Q)'!F13</f>
        <v>-2525.34361799</v>
      </c>
      <c r="I13" s="169">
        <f t="shared" si="1"/>
        <v>-613.53982282000015</v>
      </c>
      <c r="J13" s="88">
        <f t="shared" si="3"/>
        <v>-24.295300585998501</v>
      </c>
      <c r="K13" s="141">
        <f t="shared" si="6"/>
        <v>-4770.1505609300002</v>
      </c>
      <c r="L13" s="169">
        <f t="shared" si="6"/>
        <v>-5372.7690873499996</v>
      </c>
      <c r="M13" s="169">
        <f t="shared" si="2"/>
        <v>602.6185264199994</v>
      </c>
      <c r="N13" s="88">
        <f t="shared" si="4"/>
        <v>11.216162776078429</v>
      </c>
      <c r="O13" s="77"/>
      <c r="P13" s="285"/>
      <c r="Q13" s="286"/>
      <c r="R13" s="133"/>
      <c r="S13" s="133"/>
    </row>
    <row r="14" spans="1:22" s="74" customFormat="1" ht="27" customHeight="1" x14ac:dyDescent="0.25">
      <c r="A14" s="143" t="s">
        <v>52</v>
      </c>
      <c r="B14" s="146" t="s">
        <v>112</v>
      </c>
      <c r="C14" s="141">
        <f>+'IS segment reporting (Q)'!C14</f>
        <v>-416.27908294000002</v>
      </c>
      <c r="D14" s="169">
        <f>+'IS segment reporting (Q)'!D14</f>
        <v>-590.08161494000001</v>
      </c>
      <c r="E14" s="169">
        <f t="shared" si="0"/>
        <v>173.80253199999999</v>
      </c>
      <c r="F14" s="88">
        <f t="shared" si="5"/>
        <v>29.453981889890329</v>
      </c>
      <c r="G14" s="141">
        <f>+'IS segment reporting (Q)'!E14</f>
        <v>-1499.1800409</v>
      </c>
      <c r="H14" s="169">
        <f>+'IS segment reporting (Q)'!F14</f>
        <v>-1410.9917319399999</v>
      </c>
      <c r="I14" s="169">
        <f t="shared" si="1"/>
        <v>-88.188308960000086</v>
      </c>
      <c r="J14" s="88">
        <f t="shared" si="3"/>
        <v>-6.2500939561671469</v>
      </c>
      <c r="K14" s="141">
        <f t="shared" si="6"/>
        <v>-1915.4591238400001</v>
      </c>
      <c r="L14" s="169">
        <f t="shared" si="6"/>
        <v>-2001.0733468799999</v>
      </c>
      <c r="M14" s="169">
        <f t="shared" si="2"/>
        <v>85.614223039999843</v>
      </c>
      <c r="N14" s="88">
        <f t="shared" si="4"/>
        <v>4.2784150402825762</v>
      </c>
      <c r="O14" s="77"/>
      <c r="P14" s="285"/>
      <c r="Q14" s="286"/>
      <c r="R14" s="133"/>
      <c r="S14" s="133"/>
    </row>
    <row r="15" spans="1:22" s="171" customFormat="1" ht="27" customHeight="1" x14ac:dyDescent="0.25">
      <c r="A15" s="147" t="s">
        <v>53</v>
      </c>
      <c r="B15" s="148" t="s">
        <v>82</v>
      </c>
      <c r="C15" s="141">
        <f>+'IS segment reporting (Q)'!C15</f>
        <v>156.14207974000001</v>
      </c>
      <c r="D15" s="170">
        <f>+'IS segment reporting (Q)'!D15</f>
        <v>64.204545929999995</v>
      </c>
      <c r="E15" s="170">
        <f t="shared" si="0"/>
        <v>91.937533810000019</v>
      </c>
      <c r="F15" s="97">
        <f t="shared" si="5"/>
        <v>143.19474186490837</v>
      </c>
      <c r="G15" s="141">
        <f>+'IS segment reporting (Q)'!E15</f>
        <v>184.01651242</v>
      </c>
      <c r="H15" s="170">
        <f>+'IS segment reporting (Q)'!F15</f>
        <v>537.46790723000004</v>
      </c>
      <c r="I15" s="170">
        <f t="shared" si="1"/>
        <v>-353.45139481000001</v>
      </c>
      <c r="J15" s="97">
        <f t="shared" si="3"/>
        <v>-65.762325537094185</v>
      </c>
      <c r="K15" s="141">
        <f t="shared" si="6"/>
        <v>340.15859216000001</v>
      </c>
      <c r="L15" s="170">
        <f t="shared" si="6"/>
        <v>601.67245316000003</v>
      </c>
      <c r="M15" s="170">
        <f t="shared" si="2"/>
        <v>-261.51386100000002</v>
      </c>
      <c r="N15" s="97">
        <f t="shared" si="4"/>
        <v>-43.464489628288973</v>
      </c>
      <c r="O15" s="98"/>
      <c r="P15" s="285"/>
      <c r="Q15" s="286"/>
      <c r="R15" s="150"/>
      <c r="S15" s="150"/>
    </row>
    <row r="16" spans="1:22" s="74" customFormat="1" ht="27" customHeight="1" x14ac:dyDescent="0.25">
      <c r="A16" s="143" t="s">
        <v>54</v>
      </c>
      <c r="B16" s="91" t="s">
        <v>83</v>
      </c>
      <c r="C16" s="141">
        <f>+'IS segment reporting (Q)'!C16</f>
        <v>302.46125804000002</v>
      </c>
      <c r="D16" s="169">
        <f>+'IS segment reporting (Q)'!D16</f>
        <v>231.26013483</v>
      </c>
      <c r="E16" s="169">
        <f t="shared" si="0"/>
        <v>71.20112321000002</v>
      </c>
      <c r="F16" s="88">
        <f t="shared" si="5"/>
        <v>30.788325563478626</v>
      </c>
      <c r="G16" s="141">
        <f>+'IS segment reporting (Q)'!E16</f>
        <v>496.03828129999999</v>
      </c>
      <c r="H16" s="169">
        <f>+'IS segment reporting (Q)'!F16</f>
        <v>486.57195595000002</v>
      </c>
      <c r="I16" s="169">
        <f t="shared" si="1"/>
        <v>9.4663253499999769</v>
      </c>
      <c r="J16" s="88">
        <f t="shared" si="3"/>
        <v>1.9455139644284665</v>
      </c>
      <c r="K16" s="141">
        <f>+C16+G16</f>
        <v>798.49953933999996</v>
      </c>
      <c r="L16" s="169">
        <f>+D16+H16</f>
        <v>717.83209078000004</v>
      </c>
      <c r="M16" s="169">
        <f t="shared" si="2"/>
        <v>80.667448559999912</v>
      </c>
      <c r="N16" s="88">
        <f t="shared" si="4"/>
        <v>11.237648691958901</v>
      </c>
      <c r="O16" s="77"/>
      <c r="P16" s="285"/>
      <c r="Q16" s="286"/>
      <c r="R16" s="133"/>
      <c r="S16" s="133"/>
    </row>
    <row r="17" spans="1:19" s="74" customFormat="1" ht="27" customHeight="1" x14ac:dyDescent="0.25">
      <c r="A17" s="143" t="s">
        <v>55</v>
      </c>
      <c r="B17" s="144" t="s">
        <v>129</v>
      </c>
      <c r="C17" s="141">
        <f>+'IS segment reporting (Q)'!C17</f>
        <v>-1.6379382</v>
      </c>
      <c r="D17" s="169">
        <f>+'IS segment reporting (Q)'!D17</f>
        <v>23.517026829999999</v>
      </c>
      <c r="E17" s="169">
        <f t="shared" si="0"/>
        <v>-25.15496503</v>
      </c>
      <c r="F17" s="88" t="str">
        <f t="shared" si="5"/>
        <v>–</v>
      </c>
      <c r="G17" s="141">
        <f>+'IS segment reporting (Q)'!E17</f>
        <v>-17.675467780000002</v>
      </c>
      <c r="H17" s="169">
        <f>+'IS segment reporting (Q)'!F17</f>
        <v>-27.617741809999998</v>
      </c>
      <c r="I17" s="169">
        <f t="shared" si="1"/>
        <v>9.9422740299999965</v>
      </c>
      <c r="J17" s="88">
        <f t="shared" si="3"/>
        <v>35.999590764513698</v>
      </c>
      <c r="K17" s="141">
        <f t="shared" ref="K17:L19" si="7">+C17+G17</f>
        <v>-19.313405980000002</v>
      </c>
      <c r="L17" s="169">
        <f t="shared" si="7"/>
        <v>-4.1007149799999993</v>
      </c>
      <c r="M17" s="169">
        <f t="shared" si="2"/>
        <v>-15.212691000000003</v>
      </c>
      <c r="N17" s="88">
        <f t="shared" si="4"/>
        <v>-370.97655102086622</v>
      </c>
      <c r="O17" s="77"/>
      <c r="P17" s="285"/>
      <c r="Q17" s="286"/>
      <c r="R17" s="133"/>
      <c r="S17" s="133"/>
    </row>
    <row r="18" spans="1:19" s="74" customFormat="1" ht="27" customHeight="1" x14ac:dyDescent="0.25">
      <c r="A18" s="143" t="s">
        <v>56</v>
      </c>
      <c r="B18" s="144" t="s">
        <v>113</v>
      </c>
      <c r="C18" s="141">
        <f>+'IS segment reporting (Q)'!C18</f>
        <v>12.592528550000001</v>
      </c>
      <c r="D18" s="169">
        <f>+'IS segment reporting (Q)'!D18</f>
        <v>7.8215778599999997</v>
      </c>
      <c r="E18" s="169">
        <f t="shared" si="0"/>
        <v>4.7709506900000012</v>
      </c>
      <c r="F18" s="88">
        <f t="shared" si="5"/>
        <v>60.997292047668772</v>
      </c>
      <c r="G18" s="141">
        <f>+'IS segment reporting (Q)'!E18</f>
        <v>-6.3509400300000003</v>
      </c>
      <c r="H18" s="169">
        <f>+'IS segment reporting (Q)'!F18</f>
        <v>-9.0845102499999992</v>
      </c>
      <c r="I18" s="169">
        <f t="shared" si="1"/>
        <v>2.7335702199999989</v>
      </c>
      <c r="J18" s="88">
        <f t="shared" si="3"/>
        <v>30.090452261859678</v>
      </c>
      <c r="K18" s="141">
        <f t="shared" si="7"/>
        <v>6.2415885200000005</v>
      </c>
      <c r="L18" s="169">
        <f t="shared" si="7"/>
        <v>-1.2629323899999996</v>
      </c>
      <c r="M18" s="169">
        <f t="shared" si="2"/>
        <v>7.5045209100000001</v>
      </c>
      <c r="N18" s="88" t="str">
        <f t="shared" si="4"/>
        <v>–</v>
      </c>
      <c r="O18" s="77"/>
      <c r="P18" s="285"/>
      <c r="Q18" s="286"/>
      <c r="R18" s="133"/>
      <c r="S18" s="133"/>
    </row>
    <row r="19" spans="1:19" s="74" customFormat="1" ht="27" customHeight="1" x14ac:dyDescent="0.25">
      <c r="A19" s="172" t="s">
        <v>57</v>
      </c>
      <c r="B19" s="152" t="s">
        <v>153</v>
      </c>
      <c r="C19" s="141">
        <f>+'IS segment reporting (Q)'!C19</f>
        <v>-146.16718499999999</v>
      </c>
      <c r="D19" s="169">
        <f>+'IS segment reporting (Q)'!D19</f>
        <v>-150.74452099999999</v>
      </c>
      <c r="E19" s="169">
        <f t="shared" si="0"/>
        <v>4.5773360000000025</v>
      </c>
      <c r="F19" s="88">
        <f t="shared" si="5"/>
        <v>3.03648581695384</v>
      </c>
      <c r="G19" s="141">
        <f>+'IS segment reporting (Q)'!E19</f>
        <v>-278.38935300000003</v>
      </c>
      <c r="H19" s="169">
        <f>+'IS segment reporting (Q)'!F19</f>
        <v>-267.64584300000001</v>
      </c>
      <c r="I19" s="169">
        <f t="shared" si="1"/>
        <v>-10.743510000000015</v>
      </c>
      <c r="J19" s="88">
        <f t="shared" si="3"/>
        <v>-4.0140769158144609</v>
      </c>
      <c r="K19" s="141">
        <f t="shared" si="7"/>
        <v>-424.55653800000005</v>
      </c>
      <c r="L19" s="170">
        <f t="shared" si="7"/>
        <v>-418.39036399999998</v>
      </c>
      <c r="M19" s="169">
        <f t="shared" si="2"/>
        <v>-6.1661740000000691</v>
      </c>
      <c r="N19" s="88">
        <f t="shared" si="4"/>
        <v>-1.4737848981627286</v>
      </c>
      <c r="O19" s="77"/>
      <c r="P19" s="285"/>
      <c r="Q19" s="286"/>
      <c r="R19" s="133"/>
      <c r="S19" s="133"/>
    </row>
    <row r="20" spans="1:19" s="171" customFormat="1" ht="27" customHeight="1" x14ac:dyDescent="0.25">
      <c r="A20" s="147" t="s">
        <v>58</v>
      </c>
      <c r="B20" s="148" t="s">
        <v>89</v>
      </c>
      <c r="C20" s="141">
        <f>+'IS segment reporting (Q)'!C20</f>
        <v>167.24866338999999</v>
      </c>
      <c r="D20" s="170">
        <f>+'IS segment reporting (Q)'!D20</f>
        <v>111.85421852</v>
      </c>
      <c r="E20" s="170">
        <f t="shared" si="0"/>
        <v>55.394444869999987</v>
      </c>
      <c r="F20" s="97">
        <f t="shared" si="5"/>
        <v>49.523786946037468</v>
      </c>
      <c r="G20" s="141">
        <f>+'IS segment reporting (Q)'!E20</f>
        <v>193.62252049</v>
      </c>
      <c r="H20" s="170">
        <f>+'IS segment reporting (Q)'!F20</f>
        <v>182.22386089</v>
      </c>
      <c r="I20" s="170">
        <f t="shared" si="1"/>
        <v>11.398659600000002</v>
      </c>
      <c r="J20" s="97">
        <f t="shared" si="3"/>
        <v>6.2553057235906335</v>
      </c>
      <c r="K20" s="141">
        <f>+C20+G20</f>
        <v>360.87118387999999</v>
      </c>
      <c r="L20" s="170">
        <f>+D20+H20</f>
        <v>294.07807940999999</v>
      </c>
      <c r="M20" s="170">
        <f t="shared" si="2"/>
        <v>66.793104470000003</v>
      </c>
      <c r="N20" s="97">
        <f t="shared" si="4"/>
        <v>22.712711060955311</v>
      </c>
      <c r="O20" s="98"/>
      <c r="P20" s="285"/>
      <c r="Q20" s="286"/>
      <c r="R20" s="100"/>
      <c r="S20" s="100"/>
    </row>
    <row r="21" spans="1:19" s="171" customFormat="1" ht="27" customHeight="1" x14ac:dyDescent="0.25">
      <c r="A21" s="173" t="s">
        <v>59</v>
      </c>
      <c r="B21" s="174" t="s">
        <v>90</v>
      </c>
      <c r="C21" s="141">
        <f>+'IS segment reporting (Q)'!C21</f>
        <v>323.39074312999998</v>
      </c>
      <c r="D21" s="170">
        <f>+'IS segment reporting (Q)'!D21</f>
        <v>176.05876445000001</v>
      </c>
      <c r="E21" s="170">
        <f t="shared" si="0"/>
        <v>147.33197867999996</v>
      </c>
      <c r="F21" s="97">
        <f t="shared" si="5"/>
        <v>83.683410559115714</v>
      </c>
      <c r="G21" s="141">
        <f>+'IS segment reporting (Q)'!E21</f>
        <v>377.63903291000003</v>
      </c>
      <c r="H21" s="170">
        <f>+'IS segment reporting (Q)'!F21</f>
        <v>719.69176812000001</v>
      </c>
      <c r="I21" s="170">
        <f t="shared" si="1"/>
        <v>-342.05273520999998</v>
      </c>
      <c r="J21" s="97">
        <f t="shared" si="3"/>
        <v>-47.527670922722962</v>
      </c>
      <c r="K21" s="141">
        <f t="shared" ref="K21:L24" si="8">+C21+G21</f>
        <v>701.02977604</v>
      </c>
      <c r="L21" s="170">
        <f t="shared" si="8"/>
        <v>895.75053257000002</v>
      </c>
      <c r="M21" s="170">
        <f t="shared" si="2"/>
        <v>-194.72075653000002</v>
      </c>
      <c r="N21" s="97">
        <f t="shared" si="4"/>
        <v>-21.738279738592645</v>
      </c>
      <c r="O21" s="98"/>
      <c r="P21" s="285"/>
      <c r="Q21" s="286"/>
      <c r="R21" s="100"/>
      <c r="S21" s="100"/>
    </row>
    <row r="22" spans="1:19" s="133" customFormat="1" ht="27" customHeight="1" x14ac:dyDescent="0.2">
      <c r="A22" s="143" t="s">
        <v>60</v>
      </c>
      <c r="B22" s="146" t="s">
        <v>173</v>
      </c>
      <c r="C22" s="141">
        <f>+'IS segment reporting (Q)'!C22</f>
        <v>-11.3908574</v>
      </c>
      <c r="D22" s="169">
        <f>+'IS segment reporting (Q)'!D22</f>
        <v>-25.70697273</v>
      </c>
      <c r="E22" s="169">
        <f t="shared" si="0"/>
        <v>14.316115330000001</v>
      </c>
      <c r="F22" s="88">
        <f t="shared" si="5"/>
        <v>55.689619623290433</v>
      </c>
      <c r="G22" s="141">
        <f>+'IS segment reporting (Q)'!E22</f>
        <v>-38.846784810000003</v>
      </c>
      <c r="H22" s="169">
        <f>+'IS segment reporting (Q)'!F22</f>
        <v>-147.743236</v>
      </c>
      <c r="I22" s="169">
        <f t="shared" si="1"/>
        <v>108.89645118999999</v>
      </c>
      <c r="J22" s="88">
        <f t="shared" si="3"/>
        <v>73.706556143118448</v>
      </c>
      <c r="K22" s="141">
        <f t="shared" si="8"/>
        <v>-50.237642210000004</v>
      </c>
      <c r="L22" s="169">
        <f t="shared" si="8"/>
        <v>-173.45020872999999</v>
      </c>
      <c r="M22" s="169">
        <f t="shared" si="2"/>
        <v>123.21256651999998</v>
      </c>
      <c r="N22" s="88">
        <f t="shared" si="4"/>
        <v>71.0362745724901</v>
      </c>
      <c r="O22" s="89"/>
      <c r="P22" s="285"/>
      <c r="Q22" s="286"/>
      <c r="R22" s="89"/>
      <c r="S22" s="89"/>
    </row>
    <row r="23" spans="1:19" s="171" customFormat="1" ht="27" customHeight="1" x14ac:dyDescent="0.25">
      <c r="A23" s="147" t="s">
        <v>61</v>
      </c>
      <c r="B23" s="148" t="s">
        <v>94</v>
      </c>
      <c r="C23" s="141">
        <f>+'IS segment reporting (Q)'!C23</f>
        <v>-26.772814589999999</v>
      </c>
      <c r="D23" s="170">
        <f>+'IS segment reporting (Q)'!D23</f>
        <v>-38.756993559999998</v>
      </c>
      <c r="E23" s="170">
        <f t="shared" si="0"/>
        <v>11.984178969999999</v>
      </c>
      <c r="F23" s="97">
        <f t="shared" si="5"/>
        <v>30.92133282073905</v>
      </c>
      <c r="G23" s="141">
        <f>+'IS segment reporting (Q)'!E23</f>
        <v>-4.0627836400000001</v>
      </c>
      <c r="H23" s="170">
        <f>+'IS segment reporting (Q)'!F23</f>
        <v>-54.579507620000001</v>
      </c>
      <c r="I23" s="170">
        <f t="shared" si="1"/>
        <v>50.516723980000002</v>
      </c>
      <c r="J23" s="97">
        <f t="shared" si="3"/>
        <v>92.55621053182378</v>
      </c>
      <c r="K23" s="141">
        <f t="shared" si="8"/>
        <v>-30.835598229999999</v>
      </c>
      <c r="L23" s="170">
        <f t="shared" si="8"/>
        <v>-93.336501179999999</v>
      </c>
      <c r="M23" s="170">
        <f t="shared" si="2"/>
        <v>62.500902949999997</v>
      </c>
      <c r="N23" s="97">
        <f t="shared" si="4"/>
        <v>66.962980355848813</v>
      </c>
      <c r="O23" s="98"/>
      <c r="P23" s="285"/>
      <c r="Q23" s="286"/>
      <c r="R23" s="150"/>
      <c r="S23" s="150"/>
    </row>
    <row r="24" spans="1:19" s="171" customFormat="1" ht="27" customHeight="1" x14ac:dyDescent="0.25">
      <c r="A24" s="175" t="s">
        <v>62</v>
      </c>
      <c r="B24" s="175" t="s">
        <v>95</v>
      </c>
      <c r="C24" s="141">
        <f>+'IS segment reporting (Q)'!C24</f>
        <v>285.22707114000002</v>
      </c>
      <c r="D24" s="170">
        <f>+'IS segment reporting (Q)'!D24</f>
        <v>111.59479813999999</v>
      </c>
      <c r="E24" s="170">
        <f t="shared" si="0"/>
        <v>173.63227300000003</v>
      </c>
      <c r="F24" s="97">
        <f t="shared" si="5"/>
        <v>155.59172640123566</v>
      </c>
      <c r="G24" s="141">
        <f>+'IS segment reporting (Q)'!E24</f>
        <v>334.72946445999997</v>
      </c>
      <c r="H24" s="170">
        <f>+'IS segment reporting (Q)'!F24</f>
        <v>517.36902452000004</v>
      </c>
      <c r="I24" s="170">
        <f t="shared" si="1"/>
        <v>-182.63956006000006</v>
      </c>
      <c r="J24" s="97">
        <f t="shared" si="3"/>
        <v>-35.301603189222192</v>
      </c>
      <c r="K24" s="141">
        <f t="shared" si="8"/>
        <v>619.95653560000005</v>
      </c>
      <c r="L24" s="170">
        <f t="shared" si="8"/>
        <v>628.96382266000001</v>
      </c>
      <c r="M24" s="170">
        <f t="shared" si="2"/>
        <v>-9.0072870599999533</v>
      </c>
      <c r="N24" s="97">
        <f t="shared" si="4"/>
        <v>-1.432083489620521</v>
      </c>
      <c r="O24" s="98"/>
      <c r="P24" s="285"/>
      <c r="Q24" s="286"/>
      <c r="R24" s="150"/>
      <c r="S24" s="150"/>
    </row>
    <row r="25" spans="1:19" s="74" customFormat="1" ht="23.25" customHeight="1" x14ac:dyDescent="0.25">
      <c r="A25" s="176"/>
      <c r="B25" s="176"/>
      <c r="C25" s="153"/>
      <c r="D25" s="153"/>
      <c r="N25" s="77"/>
      <c r="O25" s="278"/>
      <c r="P25" s="285"/>
      <c r="Q25" s="286"/>
      <c r="R25" s="61"/>
      <c r="S25" s="61"/>
    </row>
    <row r="26" spans="1:19" s="74" customFormat="1" x14ac:dyDescent="0.25">
      <c r="A26" s="154" t="s">
        <v>187</v>
      </c>
      <c r="N26" s="77"/>
      <c r="O26" s="77"/>
      <c r="P26" s="61"/>
      <c r="Q26" s="59"/>
      <c r="R26" s="61"/>
      <c r="S26" s="61"/>
    </row>
    <row r="27" spans="1:19" s="74" customFormat="1" x14ac:dyDescent="0.25">
      <c r="N27" s="77"/>
      <c r="O27" s="77"/>
      <c r="P27" s="61"/>
      <c r="Q27" s="59"/>
      <c r="R27" s="61"/>
      <c r="S27" s="61"/>
    </row>
    <row r="28" spans="1:19" s="74" customFormat="1" x14ac:dyDescent="0.25">
      <c r="N28" s="77"/>
      <c r="O28" s="77"/>
      <c r="P28" s="61"/>
      <c r="Q28" s="59"/>
      <c r="R28" s="61"/>
      <c r="S28" s="61"/>
    </row>
  </sheetData>
  <mergeCells count="6">
    <mergeCell ref="P1:P25"/>
    <mergeCell ref="Q1:Q25"/>
    <mergeCell ref="R1:R8"/>
    <mergeCell ref="C8:F8"/>
    <mergeCell ref="G8:J8"/>
    <mergeCell ref="K8:N8"/>
  </mergeCells>
  <pageMargins left="0.66929133858267698" right="0.39370078740157499" top="0.39370078740157499" bottom="0.78740157480314998" header="0.196850393700787" footer="0.31496062992126"/>
  <pageSetup paperSize="9" scale="64" orientation="landscape" r:id="rId1"/>
  <headerFooter>
    <oddFooter>&amp;LPrepared: Löb, 27.07.2018;
Peer Review: Hüttner, 27.07.2018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2.6.101.79403</Revision>
</Application>
</file>

<file path=customXml/itemProps1.xml><?xml version="1.0" encoding="utf-8"?>
<ds:datastoreItem xmlns:ds="http://schemas.openxmlformats.org/officeDocument/2006/customXml" ds:itemID="{1462E7DC-6BA7-4194-9932-F420FF881C15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</vt:i4>
      </vt:variant>
    </vt:vector>
  </HeadingPairs>
  <TitlesOfParts>
    <vt:vector size="24" baseType="lpstr">
      <vt:lpstr>Income Statement (IS) group</vt:lpstr>
      <vt:lpstr>Income Statement (IS) group (Q)</vt:lpstr>
      <vt:lpstr>IS segment reporting</vt:lpstr>
      <vt:lpstr>IS segment reporting (Q)</vt:lpstr>
      <vt:lpstr>IS segment reporting (PQ)</vt:lpstr>
      <vt:lpstr>IS Reinsurance</vt:lpstr>
      <vt:lpstr>IS Reinsurance (Q)</vt:lpstr>
      <vt:lpstr>IS ERGO</vt:lpstr>
      <vt:lpstr>IS ERGO (Q)</vt:lpstr>
      <vt:lpstr>ECON YTD</vt:lpstr>
      <vt:lpstr>ECON Q</vt:lpstr>
      <vt:lpstr>-&gt; alt</vt:lpstr>
      <vt:lpstr>Graph</vt:lpstr>
      <vt:lpstr>'Income Statement (IS) group'!Druckbereich</vt:lpstr>
      <vt:lpstr>'Income Statement (IS) group (Q)'!Druckbereich</vt:lpstr>
      <vt:lpstr>'IS ERGO'!Druckbereich</vt:lpstr>
      <vt:lpstr>'IS ERGO (Q)'!Druckbereich</vt:lpstr>
      <vt:lpstr>'IS Reinsurance'!Druckbereich</vt:lpstr>
      <vt:lpstr>'IS Reinsurance (Q)'!Druckbereich</vt:lpstr>
      <vt:lpstr>'IS segment reporting'!Druckbereich</vt:lpstr>
      <vt:lpstr>'IS segment reporting (PQ)'!Druckbereich</vt:lpstr>
      <vt:lpstr>'IS segment reporting (Q)'!Druckbereich</vt:lpstr>
      <vt:lpstr>SAPCrosstab1</vt:lpstr>
      <vt:lpstr>SAPCrosstab2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Brüssing Jasmin - Munich-MR</cp:lastModifiedBy>
  <cp:lastPrinted>2018-08-03T11:45:41Z</cp:lastPrinted>
  <dcterms:created xsi:type="dcterms:W3CDTF">2006-05-18T10:01:57Z</dcterms:created>
  <dcterms:modified xsi:type="dcterms:W3CDTF">2018-08-03T11:47:50Z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